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720" windowHeight="12555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<sst xmlns="http://schemas.openxmlformats.org/spreadsheetml/2006/main" count="342" uniqueCount="308">
  <si>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</si>
  <si>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</si>
  <si>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</si>
  <si>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</si>
  <si>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</si>
  <si>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</si>
  <si>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</si>
  <si>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</si>
  <si>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</si>
  <si>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</si>
  <si>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</si>
  <si>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</si>
  <si>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</si>
  <si>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</si>
  <si>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</si>
  <si>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</si>
  <si>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</si>
  <si>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</si>
  <si>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</si>
  <si>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</si>
  <si>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</si>
  <si>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</si>
  <si>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</si>
  <si>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</si>
  <si>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</si>
  <si>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</si>
  <si>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</si>
  <si>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</si>
  <si>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</si>
  <si>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</si>
  <si>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</si>
  <si>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</si>
  <si>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</si>
  <si>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</si>
  <si>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</si>
  <si>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</si>
  <si>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</si>
  <si>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</si>
  <si>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</si>
  <si>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</si>
  <si>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</si>
  <si>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</si>
  <si>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</si>
  <si>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</si>
  <si>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</si>
  <si>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</si>
  <si>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</si>
  <si>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</si>
  <si>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</si>
  <si>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</si>
  <si>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</si>
  <si>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</si>
  <si>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</si>
  <si>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</si>
  <si>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</si>
  <si>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</si>
  <si>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</si>
  <si>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</si>
  <si>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</si>
  <si>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</si>
  <si>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</si>
  <si>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</si>
  <si>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</si>
  <si>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</si>
  <si>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</si>
  <si>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</si>
  <si>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</si>
  <si>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</si>
  <si>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</si>
  <si>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</si>
  <si>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</si>
  <si>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</si>
  <si>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</si>
  <si>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</si>
  <si>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</si>
  <si>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</si>
  <si>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</si>
  <si>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</si>
  <si>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</si>
  <si>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</si>
  <si>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</si>
  <si>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</si>
  <si>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</si>
  <si>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</si>
  <si>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</si>
  <si>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</si>
  <si>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</si>
  <si>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</si>
  <si>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</si>
  <si>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</si>
  <si>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</si>
  <si>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</si>
  <si>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</si>
  <si>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</si>
  <si>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</si>
  <si>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</si>
  <si>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</si>
  <si>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</si>
  <si>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</si>
  <si>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</si>
  <si>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</si>
  <si>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</si>
  <si>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</si>
  <si>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</si>
  <si>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</si>
  <si>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</si>
  <si>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</si>
  <si>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</si>
  <si>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</si>
  <si>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</si>
  <si>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</si>
  <si>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</si>
  <si>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</si>
  <si>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</si>
  <si>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</si>
  <si>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</si>
  <si>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</si>
  <si>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</si>
  <si>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</si>
  <si>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</si>
  <si>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</si>
  <si>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</si>
  <si>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</si>
  <si>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</si>
  <si>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</si>
  <si>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</si>
  <si>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</si>
  <si>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</si>
  <si>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</si>
  <si>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</si>
  <si>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</si>
  <si>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</si>
  <si>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</si>
  <si>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</si>
  <si>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</si>
  <si>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</si>
  <si>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</si>
  <si>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</si>
  <si>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</si>
  <si>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</si>
  <si>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</si>
  <si>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</si>
  <si>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</si>
  <si>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</si>
  <si>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</si>
  <si>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</si>
  <si>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</si>
  <si>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</si>
  <si>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</si>
  <si>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</si>
  <si>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</si>
  <si>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</si>
  <si>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</si>
  <si>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</si>
  <si>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</si>
  <si>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</si>
  <si>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</si>
  <si>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</si>
  <si>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</si>
  <si>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</si>
  <si>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</si>
  <si>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</si>
  <si>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</si>
  <si>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</si>
  <si>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</si>
  <si>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</si>
  <si>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</si>
  <si>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</si>
  <si>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</si>
  <si>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</si>
  <si>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</si>
  <si>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</si>
  <si>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</si>
  <si>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</si>
  <si>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</si>
  <si>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</si>
  <si>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</si>
  <si>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</si>
  <si>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</si>
  <si>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</si>
  <si>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</si>
  <si>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</si>
  <si>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</si>
  <si>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</si>
  <si>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</si>
  <si>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</si>
  <si>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</si>
  <si>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</si>
  <si>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</si>
  <si>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</si>
  <si>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</si>
  <si>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</si>
  <si>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</si>
  <si>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</si>
  <si>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</si>
  <si>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</si>
  <si>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</si>
  <si>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</si>
  <si>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</si>
  <si>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</si>
  <si>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</si>
  <si>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</si>
  <si>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</si>
  <si>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</si>
  <si>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</si>
  <si>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</si>
  <si>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</si>
  <si>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</si>
  <si>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</si>
  <si>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</si>
  <si>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</si>
  <si>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</si>
  <si>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</si>
  <si>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</si>
  <si>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</si>
  <si>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</si>
  <si>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</si>
  <si>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</si>
  <si>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</si>
  <si>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</si>
  <si>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</si>
  <si>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</si>
  <si>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</si>
  <si>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</si>
  <si>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</si>
  <si>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</si>
  <si>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</si>
  <si>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</si>
  <si>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</si>
  <si>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</si>
  <si>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</si>
  <si>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</si>
  <si>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</si>
  <si>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</si>
  <si>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</si>
  <si>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</si>
  <si>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</si>
  <si>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</si>
  <si>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</si>
  <si>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</si>
  <si>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</si>
  <si>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</si>
  <si>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</si>
  <si>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</si>
  <si>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</si>
  <si>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</si>
  <si>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</si>
  <si>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</si>
  <si>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</si>
  <si>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</si>
  <si>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</si>
  <si>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</si>
  <si>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</si>
  <si>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</si>
  <si>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</si>
  <si>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</si>
  <si>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</si>
  <si>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</si>
  <si>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</si>
  <si>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</si>
  <si>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</si>
  <si>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</si>
  <si>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</si>
  <si>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</si>
  <si>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</si>
  <si>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</si>
  <si>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</si>
  <si>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</si>
  <si>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</si>
  <si>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</si>
  <si>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</si>
  <si>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</si>
  <si>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</si>
  <si>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</si>
  <si>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</si>
  <si>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</si>
  <si>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</si>
  <si>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</si>
  <si>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</si>
  <si>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</si>
  <si>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</si>
  <si>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</si>
  <si>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</si>
  <si>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</si>
  <si>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</si>
  <si>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</si>
  <si>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03334309</t>
  </si>
  <si>
    <t>040005097</t>
  </si>
  <si>
    <t>95976200516</t>
  </si>
  <si>
    <t>JADROAGENT DD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</si>
  <si>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</si>
  <si>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</si>
  <si>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</si>
  <si>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</si>
  <si>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</si>
  <si>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</si>
  <si>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</si>
  <si>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Obveznik: JADROAGENT DD</t>
  </si>
  <si>
    <t>(1) Bilješke uz financijske izvještaje  ukratko su objavljene u izvješću Uprave, a detaljno će se objaviti uz godišnja financijska izvješća.</t>
  </si>
  <si>
    <t>CVITAN ANKICA</t>
  </si>
  <si>
    <t>051 780701</t>
  </si>
  <si>
    <t>051 211817</t>
  </si>
  <si>
    <t>BABIĆ NIKOLA</t>
  </si>
  <si>
    <t>01.01.2014.</t>
  </si>
  <si>
    <t>31.03.2014.</t>
  </si>
  <si>
    <t>u razdoblju 01.01.2014.. do 31.03.2014.</t>
  </si>
  <si>
    <t>u razdoblju 01.01.2014.  do 31.03.2014.</t>
  </si>
  <si>
    <t>stanje na dan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</si>
</sst>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E37" sqref="E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214</v>
      </c>
      <c r="B1" s="177"/>
      <c r="C1" s="177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33" t="s">
        <v>215</v>
      </c>
      <c r="B2" s="134"/>
      <c r="C2" s="134"/>
      <c r="D2" s="135"/>
      <c r="E2" s="112" t="s">
        <v>303</v>
      </c>
      <c r="F2" s="12"/>
      <c r="G2" s="13" t="s">
        <v>216</v>
      </c>
      <c r="H2" s="112" t="s">
        <v>304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36" t="s">
        <v>282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39" t="s">
        <v>217</v>
      </c>
      <c r="B6" s="140"/>
      <c r="C6" s="131" t="s">
        <v>286</v>
      </c>
      <c r="D6" s="132"/>
      <c r="E6" s="29"/>
      <c r="F6" s="29"/>
      <c r="G6" s="29"/>
      <c r="H6" s="29"/>
      <c r="I6" s="85"/>
      <c r="J6" s="10"/>
      <c r="K6" s="10"/>
      <c r="L6" s="10"/>
    </row>
    <row r="7" spans="1:12" ht="12.75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.75">
      <c r="A8" s="141" t="s">
        <v>218</v>
      </c>
      <c r="B8" s="142"/>
      <c r="C8" s="131" t="s">
        <v>287</v>
      </c>
      <c r="D8" s="132"/>
      <c r="E8" s="29"/>
      <c r="F8" s="29"/>
      <c r="G8" s="29"/>
      <c r="H8" s="29"/>
      <c r="I8" s="87"/>
      <c r="J8" s="10"/>
      <c r="K8" s="10"/>
      <c r="L8" s="10"/>
    </row>
    <row r="9" spans="1:12" ht="12.75">
      <c r="A9" s="88"/>
      <c r="B9" s="50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.75">
      <c r="A10" s="128" t="s">
        <v>219</v>
      </c>
      <c r="B10" s="129"/>
      <c r="C10" s="131" t="s">
        <v>288</v>
      </c>
      <c r="D10" s="132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39" t="s">
        <v>220</v>
      </c>
      <c r="B12" s="140"/>
      <c r="C12" s="143" t="s">
        <v>289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39" t="s">
        <v>221</v>
      </c>
      <c r="B14" s="140"/>
      <c r="C14" s="146">
        <v>51000</v>
      </c>
      <c r="D14" s="147"/>
      <c r="E14" s="16"/>
      <c r="F14" s="143" t="s">
        <v>290</v>
      </c>
      <c r="G14" s="144"/>
      <c r="H14" s="144"/>
      <c r="I14" s="14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39" t="s">
        <v>222</v>
      </c>
      <c r="B16" s="140"/>
      <c r="C16" s="143" t="s">
        <v>291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39" t="s">
        <v>223</v>
      </c>
      <c r="B18" s="140"/>
      <c r="C18" s="148" t="s">
        <v>292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39" t="s">
        <v>224</v>
      </c>
      <c r="B20" s="140"/>
      <c r="C20" s="148" t="s">
        <v>293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39" t="s">
        <v>225</v>
      </c>
      <c r="B22" s="140"/>
      <c r="C22" s="113">
        <v>373</v>
      </c>
      <c r="D22" s="143" t="s">
        <v>290</v>
      </c>
      <c r="E22" s="151"/>
      <c r="F22" s="152"/>
      <c r="G22" s="139"/>
      <c r="H22" s="153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39" t="s">
        <v>226</v>
      </c>
      <c r="B24" s="140"/>
      <c r="C24" s="113">
        <v>8</v>
      </c>
      <c r="D24" s="143" t="s">
        <v>294</v>
      </c>
      <c r="E24" s="151"/>
      <c r="F24" s="151"/>
      <c r="G24" s="152"/>
      <c r="H24" s="51" t="s">
        <v>227</v>
      </c>
      <c r="I24" s="114">
        <v>184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283</v>
      </c>
      <c r="I25" s="90"/>
      <c r="J25" s="10"/>
      <c r="K25" s="10"/>
      <c r="L25" s="10"/>
    </row>
    <row r="26" spans="1:12" ht="12.75">
      <c r="A26" s="139" t="s">
        <v>228</v>
      </c>
      <c r="B26" s="140"/>
      <c r="C26" s="115" t="s">
        <v>295</v>
      </c>
      <c r="D26" s="25"/>
      <c r="E26" s="33"/>
      <c r="F26" s="24"/>
      <c r="G26" s="154" t="s">
        <v>229</v>
      </c>
      <c r="H26" s="140"/>
      <c r="I26" s="116" t="s">
        <v>296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55" t="s">
        <v>230</v>
      </c>
      <c r="B28" s="156"/>
      <c r="C28" s="157"/>
      <c r="D28" s="157"/>
      <c r="E28" s="158" t="s">
        <v>231</v>
      </c>
      <c r="F28" s="159"/>
      <c r="G28" s="159"/>
      <c r="H28" s="160" t="s">
        <v>232</v>
      </c>
      <c r="I28" s="161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86"/>
      <c r="B31" s="22"/>
      <c r="C31" s="21"/>
      <c r="D31" s="165"/>
      <c r="E31" s="165"/>
      <c r="F31" s="165"/>
      <c r="G31" s="166"/>
      <c r="H31" s="16"/>
      <c r="I31" s="93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95"/>
      <c r="B37" s="30"/>
      <c r="C37" s="167"/>
      <c r="D37" s="168"/>
      <c r="E37" s="16"/>
      <c r="F37" s="167"/>
      <c r="G37" s="168"/>
      <c r="H37" s="16"/>
      <c r="I37" s="87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28" t="s">
        <v>233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95"/>
      <c r="B45" s="30"/>
      <c r="C45" s="167"/>
      <c r="D45" s="168"/>
      <c r="E45" s="16"/>
      <c r="F45" s="167"/>
      <c r="G45" s="169"/>
      <c r="H45" s="35"/>
      <c r="I45" s="99"/>
      <c r="J45" s="10"/>
      <c r="K45" s="10"/>
      <c r="L45" s="10"/>
    </row>
    <row r="46" spans="1:12" ht="12.75">
      <c r="A46" s="128" t="s">
        <v>234</v>
      </c>
      <c r="B46" s="172"/>
      <c r="C46" s="143" t="s">
        <v>299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28" t="s">
        <v>236</v>
      </c>
      <c r="B48" s="172"/>
      <c r="C48" s="173" t="s">
        <v>300</v>
      </c>
      <c r="D48" s="174"/>
      <c r="E48" s="175"/>
      <c r="F48" s="16"/>
      <c r="G48" s="51" t="s">
        <v>237</v>
      </c>
      <c r="H48" s="173" t="s">
        <v>301</v>
      </c>
      <c r="I48" s="175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28" t="s">
        <v>223</v>
      </c>
      <c r="B50" s="172"/>
      <c r="C50" s="184" t="s">
        <v>292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39" t="s">
        <v>238</v>
      </c>
      <c r="B52" s="140"/>
      <c r="C52" s="173" t="s">
        <v>302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0"/>
      <c r="B53" s="20"/>
      <c r="C53" s="178" t="s">
        <v>239</v>
      </c>
      <c r="D53" s="178"/>
      <c r="E53" s="178"/>
      <c r="F53" s="178"/>
      <c r="G53" s="178"/>
      <c r="H53" s="178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85" t="s">
        <v>240</v>
      </c>
      <c r="C55" s="186"/>
      <c r="D55" s="186"/>
      <c r="E55" s="186"/>
      <c r="F55" s="49"/>
      <c r="G55" s="49"/>
      <c r="H55" s="49"/>
      <c r="I55" s="102"/>
      <c r="J55" s="10"/>
      <c r="K55" s="10"/>
      <c r="L55" s="10"/>
    </row>
    <row r="56" spans="1:12" ht="12.75">
      <c r="A56" s="100"/>
      <c r="B56" s="187" t="s">
        <v>272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0"/>
      <c r="B57" s="187" t="s">
        <v>273</v>
      </c>
      <c r="C57" s="188"/>
      <c r="D57" s="188"/>
      <c r="E57" s="188"/>
      <c r="F57" s="188"/>
      <c r="G57" s="188"/>
      <c r="H57" s="188"/>
      <c r="I57" s="102"/>
      <c r="J57" s="10"/>
      <c r="K57" s="10"/>
      <c r="L57" s="10"/>
    </row>
    <row r="58" spans="1:12" ht="12.75">
      <c r="A58" s="100"/>
      <c r="B58" s="187" t="s">
        <v>274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0"/>
      <c r="B59" s="187" t="s">
        <v>275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241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242</v>
      </c>
      <c r="F62" s="33"/>
      <c r="G62" s="179" t="s">
        <v>243</v>
      </c>
      <c r="H62" s="180"/>
      <c r="I62" s="181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82"/>
      <c r="H63" s="183"/>
      <c r="I63" s="111"/>
      <c r="J63" s="10"/>
      <c r="K63" s="10"/>
      <c r="L63" s="10"/>
    </row>
  </sheetData>
  <sheetProtection/>
  <protectedRanges>
    <protectedRange sqref="E2 H2 C6:D6 C8:D8 C10:D10 C12:I12 C14:D14 F14:I14 C16:I16 C18:I18 C24:G24 C22:F22 C26 I26 I24 A30:I30 A32:I32 A34:D34" name="Range1"/>
    <protectedRange sqref="C20:I20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43">
      <selection activeCell="J57" sqref="J57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27" t="s">
        <v>127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297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50</v>
      </c>
      <c r="B4" s="233"/>
      <c r="C4" s="233"/>
      <c r="D4" s="233"/>
      <c r="E4" s="233"/>
      <c r="F4" s="233"/>
      <c r="G4" s="233"/>
      <c r="H4" s="234"/>
      <c r="I4" s="57" t="s">
        <v>244</v>
      </c>
      <c r="J4" s="58" t="s">
        <v>284</v>
      </c>
      <c r="K4" s="59" t="s">
        <v>285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6">
        <v>2</v>
      </c>
      <c r="J5" s="55">
        <v>3</v>
      </c>
      <c r="K5" s="55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8</v>
      </c>
      <c r="B8" s="207"/>
      <c r="C8" s="207"/>
      <c r="D8" s="207"/>
      <c r="E8" s="207"/>
      <c r="F8" s="207"/>
      <c r="G8" s="207"/>
      <c r="H8" s="208"/>
      <c r="I8" s="1">
        <v>2</v>
      </c>
      <c r="J8" s="121">
        <f>J9+J16+J26+J35+J39</f>
        <v>30753430</v>
      </c>
      <c r="K8" s="121">
        <f>K9+K16+K26+K35+K39</f>
        <v>30194830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121">
        <f>SUM(J10:J15)</f>
        <v>525333</v>
      </c>
      <c r="K9" s="121">
        <f>SUM(K10:K15)</f>
        <v>502592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522737</v>
      </c>
      <c r="K11" s="7">
        <v>500186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2596</v>
      </c>
      <c r="K15" s="7">
        <v>2406</v>
      </c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121">
        <f>SUM(J17:J25)</f>
        <v>27516252</v>
      </c>
      <c r="K16" s="121">
        <f>SUM(K17:K25)</f>
        <v>26994198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260194</v>
      </c>
      <c r="K17" s="7">
        <v>260194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16186899</v>
      </c>
      <c r="K18" s="7">
        <v>15922143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200393</v>
      </c>
      <c r="K19" s="7">
        <v>165242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1429338</v>
      </c>
      <c r="K20" s="7">
        <v>1350638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1045551</v>
      </c>
      <c r="K22" s="7">
        <v>1036540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311084</v>
      </c>
      <c r="K24" s="7">
        <v>311084</v>
      </c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8082793</v>
      </c>
      <c r="K25" s="7">
        <v>7948357</v>
      </c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121">
        <f>SUM(J27:J34)</f>
        <v>2711845</v>
      </c>
      <c r="K26" s="121">
        <f>SUM(K27:K34)</f>
        <v>2698040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30000</v>
      </c>
      <c r="K27" s="7">
        <v>30000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2436745</v>
      </c>
      <c r="K31" s="7">
        <v>2435745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213178</v>
      </c>
      <c r="K32" s="7">
        <v>200372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31922</v>
      </c>
      <c r="K34" s="7">
        <v>31923</v>
      </c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206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1">
        <f>J41+J49+J56+J64</f>
        <v>92091120</v>
      </c>
      <c r="K40" s="121">
        <f>K41+K49+K56+K64</f>
        <v>82267513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240</v>
      </c>
      <c r="K41" s="53">
        <f>SUM(K42:K48)</f>
        <v>168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240</v>
      </c>
      <c r="K42" s="7">
        <v>168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121">
        <f>SUM(J50:J55)</f>
        <v>31991321</v>
      </c>
      <c r="K49" s="121">
        <f>SUM(K50:K55)</f>
        <v>26447345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30240528</v>
      </c>
      <c r="K51" s="7">
        <v>22383633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1093</v>
      </c>
      <c r="K52" s="7">
        <v>1093</v>
      </c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912</v>
      </c>
      <c r="K53" s="7">
        <v>5251</v>
      </c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442816</v>
      </c>
      <c r="K54" s="7">
        <v>794358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1305972</v>
      </c>
      <c r="K55" s="7">
        <v>3263010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121">
        <f>SUM(J57:J63)</f>
        <v>44186891</v>
      </c>
      <c r="K56" s="121">
        <f>SUM(K57:K63)</f>
        <v>41475489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44186891</v>
      </c>
      <c r="K62" s="7">
        <v>41475489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15912668</v>
      </c>
      <c r="K64" s="7">
        <v>14344511</v>
      </c>
    </row>
    <row r="65" spans="1:11" ht="12.75">
      <c r="A65" s="206" t="s">
        <v>47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220835</v>
      </c>
      <c r="K65" s="7">
        <v>273549</v>
      </c>
    </row>
    <row r="66" spans="1:11" ht="12.75">
      <c r="A66" s="206" t="s">
        <v>207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1">
        <f>J7+J8+J40+J65</f>
        <v>123065385</v>
      </c>
      <c r="K66" s="121">
        <f>K7+K8+K40+K65</f>
        <v>112735892</v>
      </c>
    </row>
    <row r="67" spans="1:11" ht="12.75">
      <c r="A67" s="218" t="s">
        <v>82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1098135</v>
      </c>
      <c r="K67" s="8">
        <v>1098135</v>
      </c>
    </row>
    <row r="68" spans="1:11" ht="12.75">
      <c r="A68" s="195" t="s">
        <v>49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17"/>
      <c r="I69" s="3">
        <v>62</v>
      </c>
      <c r="J69" s="120">
        <f>J70+J71+J72+J78+J79+J82+J85</f>
        <v>85909735</v>
      </c>
      <c r="K69" s="120">
        <f>K70+K71+K72+K78+K79+K82+K85</f>
        <v>86839826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122">
        <v>44338000</v>
      </c>
      <c r="K70" s="122">
        <v>44338000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122">
        <v>26698574</v>
      </c>
      <c r="K71" s="122">
        <v>26698574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121">
        <f>J73+J74-J75+J76+J77</f>
        <v>2217349</v>
      </c>
      <c r="K72" s="121">
        <f>K73+K74-K75+K76+K77</f>
        <v>2217349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2216900</v>
      </c>
      <c r="K73" s="7">
        <v>2216900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449</v>
      </c>
      <c r="K74" s="7">
        <v>449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122">
        <v>-835737</v>
      </c>
      <c r="K78" s="122">
        <v>-835737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121">
        <f>J80-J81</f>
        <v>7233716</v>
      </c>
      <c r="K79" s="121">
        <f>K80-K81</f>
        <v>13491548</v>
      </c>
    </row>
    <row r="80" spans="1:11" ht="12.75">
      <c r="A80" s="214" t="s">
        <v>138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7233716</v>
      </c>
      <c r="K80" s="7">
        <v>13491548</v>
      </c>
    </row>
    <row r="81" spans="1:11" ht="12.75">
      <c r="A81" s="214" t="s">
        <v>139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121">
        <f>J83-J84</f>
        <v>6257833</v>
      </c>
      <c r="K82" s="121">
        <f>K83-K84</f>
        <v>930092</v>
      </c>
    </row>
    <row r="83" spans="1:11" ht="12.75">
      <c r="A83" s="214" t="s">
        <v>140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6257833</v>
      </c>
      <c r="K83" s="7">
        <v>930092</v>
      </c>
    </row>
    <row r="84" spans="1:11" ht="12.75">
      <c r="A84" s="214" t="s">
        <v>141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1">
        <f>SUM(J87:J89)</f>
        <v>313855</v>
      </c>
      <c r="K86" s="121">
        <f>SUM(K87:K89)</f>
        <v>313855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313855</v>
      </c>
      <c r="K89" s="7">
        <v>313855</v>
      </c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1">
        <f>SUM(J91:J99)</f>
        <v>0</v>
      </c>
      <c r="K90" s="121">
        <f>SUM(K91:K99)</f>
        <v>0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1">
        <f>SUM(J101:J112)</f>
        <v>36729666</v>
      </c>
      <c r="K100" s="121">
        <f>SUM(K101:K112)</f>
        <v>25296556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610402</v>
      </c>
      <c r="K103" s="7">
        <v>457355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6203605</v>
      </c>
      <c r="K104" s="7">
        <v>5836152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21301540</v>
      </c>
      <c r="K105" s="7">
        <v>10336028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2123034</v>
      </c>
      <c r="K108" s="7">
        <v>1498228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1855846</v>
      </c>
      <c r="K109" s="7">
        <v>1297409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573496</v>
      </c>
      <c r="K110" s="7">
        <v>555496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4061743</v>
      </c>
      <c r="K112" s="7">
        <v>5315888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111129</v>
      </c>
      <c r="K113" s="7">
        <v>285655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1">
        <f>J69+J86+J90+J100+J113</f>
        <v>123064385</v>
      </c>
      <c r="K114" s="121">
        <f>K69+K86+K90+K100+K113</f>
        <v>112735892</v>
      </c>
    </row>
    <row r="115" spans="1:11" ht="12.75">
      <c r="A115" s="192" t="s">
        <v>48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1098135</v>
      </c>
      <c r="K115" s="8">
        <v>1098135</v>
      </c>
    </row>
    <row r="116" spans="1:11" ht="12.75">
      <c r="A116" s="195" t="s">
        <v>276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4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277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D1">
      <selection activeCell="K17" sqref="K1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305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297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50</v>
      </c>
      <c r="B4" s="250"/>
      <c r="C4" s="250"/>
      <c r="D4" s="250"/>
      <c r="E4" s="250"/>
      <c r="F4" s="250"/>
      <c r="G4" s="250"/>
      <c r="H4" s="250"/>
      <c r="I4" s="57" t="s">
        <v>245</v>
      </c>
      <c r="J4" s="251" t="s">
        <v>284</v>
      </c>
      <c r="K4" s="251"/>
      <c r="L4" s="251" t="s">
        <v>285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280</v>
      </c>
      <c r="K5" s="59" t="s">
        <v>281</v>
      </c>
      <c r="L5" s="59" t="s">
        <v>280</v>
      </c>
      <c r="M5" s="59" t="s">
        <v>281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17"/>
      <c r="I7" s="3">
        <v>111</v>
      </c>
      <c r="J7" s="120">
        <f>SUM(J8:J9)</f>
        <v>10179231</v>
      </c>
      <c r="K7" s="120">
        <f>SUM(K8:K9)</f>
        <v>10179231</v>
      </c>
      <c r="L7" s="120">
        <f>SUM(L8:L9)</f>
        <v>9133733</v>
      </c>
      <c r="M7" s="120">
        <f>SUM(M8:M9)</f>
        <v>9133733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8973288</v>
      </c>
      <c r="K8" s="7">
        <v>8973288</v>
      </c>
      <c r="L8" s="7">
        <v>8013119</v>
      </c>
      <c r="M8" s="7">
        <v>8013119</v>
      </c>
    </row>
    <row r="9" spans="1:13" ht="12.75">
      <c r="A9" s="206" t="s">
        <v>94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1205943</v>
      </c>
      <c r="K9" s="7">
        <v>1205943</v>
      </c>
      <c r="L9" s="7">
        <v>1120614</v>
      </c>
      <c r="M9" s="7">
        <v>1120614</v>
      </c>
    </row>
    <row r="10" spans="1:13" ht="12.75">
      <c r="A10" s="206" t="s">
        <v>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21">
        <f>J11+J12+J16+J20+J21+J22+J25+J26</f>
        <v>8008231</v>
      </c>
      <c r="K10" s="121">
        <f>K11+K12+K16+K20+K21+K22+K25+K26</f>
        <v>8008231</v>
      </c>
      <c r="L10" s="121">
        <f>L11+L12+L16+L20+L21+L22+L25+L26</f>
        <v>8354411</v>
      </c>
      <c r="M10" s="121">
        <f>M11+M12+M16+M20+M21+M22+M25+M26</f>
        <v>8354411</v>
      </c>
    </row>
    <row r="11" spans="1:13" ht="12.75">
      <c r="A11" s="206" t="s">
        <v>95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21">
        <f>SUM(J13:J15)</f>
        <v>1315653</v>
      </c>
      <c r="K12" s="121">
        <f>SUM(K13:K15)</f>
        <v>1315653</v>
      </c>
      <c r="L12" s="121">
        <f>SUM(L13:L15)</f>
        <v>1387464</v>
      </c>
      <c r="M12" s="121">
        <f>SUM(M13:M15)</f>
        <v>1387464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474836</v>
      </c>
      <c r="K13" s="7">
        <v>474836</v>
      </c>
      <c r="L13" s="7">
        <v>393533</v>
      </c>
      <c r="M13" s="7">
        <v>393533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840817</v>
      </c>
      <c r="K15" s="7">
        <v>840817</v>
      </c>
      <c r="L15" s="7">
        <v>993931</v>
      </c>
      <c r="M15" s="7">
        <v>993931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21">
        <f>SUM(J17:J19)</f>
        <v>5150264</v>
      </c>
      <c r="K16" s="121">
        <f>SUM(K17:K19)</f>
        <v>5150264</v>
      </c>
      <c r="L16" s="121">
        <f>SUM(L17:L19)</f>
        <v>5442745</v>
      </c>
      <c r="M16" s="121">
        <f>SUM(M17:M19)</f>
        <v>5442745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3137763</v>
      </c>
      <c r="K17" s="7">
        <v>3137763</v>
      </c>
      <c r="L17" s="7">
        <v>3268652</v>
      </c>
      <c r="M17" s="7">
        <v>3268652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1341371</v>
      </c>
      <c r="K18" s="7">
        <v>1341371</v>
      </c>
      <c r="L18" s="7">
        <v>1454048</v>
      </c>
      <c r="M18" s="7">
        <v>1454048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671130</v>
      </c>
      <c r="K19" s="7">
        <v>671130</v>
      </c>
      <c r="L19" s="7">
        <v>720045</v>
      </c>
      <c r="M19" s="7">
        <v>720045</v>
      </c>
    </row>
    <row r="20" spans="1:13" ht="12.75">
      <c r="A20" s="206" t="s">
        <v>96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601050</v>
      </c>
      <c r="K20" s="7">
        <v>601050</v>
      </c>
      <c r="L20" s="7">
        <v>582722</v>
      </c>
      <c r="M20" s="7">
        <v>582722</v>
      </c>
    </row>
    <row r="21" spans="1:13" ht="12.75">
      <c r="A21" s="206" t="s">
        <v>97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940729</v>
      </c>
      <c r="K21" s="7">
        <v>940729</v>
      </c>
      <c r="L21" s="7">
        <v>935296</v>
      </c>
      <c r="M21" s="7">
        <v>935296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41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535</v>
      </c>
      <c r="K26" s="7">
        <v>535</v>
      </c>
      <c r="L26" s="7">
        <v>6184</v>
      </c>
      <c r="M26" s="7">
        <v>6184</v>
      </c>
    </row>
    <row r="27" spans="1:13" ht="12.75">
      <c r="A27" s="206" t="s">
        <v>179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21">
        <f>SUM(J28:J32)</f>
        <v>210012</v>
      </c>
      <c r="K27" s="121">
        <f>SUM(K28:K32)</f>
        <v>210012</v>
      </c>
      <c r="L27" s="121">
        <f>SUM(L28:L32)</f>
        <v>154264</v>
      </c>
      <c r="M27" s="121">
        <f>SUM(M28:M32)</f>
        <v>154264</v>
      </c>
    </row>
    <row r="28" spans="1:13" ht="26.25" customHeight="1">
      <c r="A28" s="206" t="s">
        <v>193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4" customHeight="1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210012</v>
      </c>
      <c r="K29" s="7">
        <v>210012</v>
      </c>
      <c r="L29" s="7">
        <v>154264</v>
      </c>
      <c r="M29" s="7">
        <v>154264</v>
      </c>
    </row>
    <row r="30" spans="1:13" ht="12.75">
      <c r="A30" s="206" t="s">
        <v>115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116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180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21">
        <f>SUM(J34:J37)</f>
        <v>40719</v>
      </c>
      <c r="K33" s="121">
        <f>SUM(K34:K37)</f>
        <v>40719</v>
      </c>
      <c r="L33" s="121">
        <f>SUM(L34:L37)</f>
        <v>3494</v>
      </c>
      <c r="M33" s="121">
        <f>SUM(M34:M37)</f>
        <v>3494</v>
      </c>
    </row>
    <row r="34" spans="1:13" ht="12.75">
      <c r="A34" s="206" t="s">
        <v>57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56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40719</v>
      </c>
      <c r="K35" s="7">
        <v>40719</v>
      </c>
      <c r="L35" s="7">
        <v>3494</v>
      </c>
      <c r="M35" s="7">
        <v>3494</v>
      </c>
    </row>
    <row r="36" spans="1:13" ht="12.75">
      <c r="A36" s="206" t="s">
        <v>190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58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164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165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191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181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21">
        <f>J7+J27+J38+J40</f>
        <v>10389243</v>
      </c>
      <c r="K42" s="121">
        <f>K7+K27+K38+K40</f>
        <v>10389243</v>
      </c>
      <c r="L42" s="121">
        <f>L7+L27+L38+L40</f>
        <v>9287997</v>
      </c>
      <c r="M42" s="121">
        <f>M7+M27+M38+M40</f>
        <v>9287997</v>
      </c>
    </row>
    <row r="43" spans="1:13" ht="12.75">
      <c r="A43" s="206" t="s">
        <v>182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21">
        <f>J10+J33+J39+J41</f>
        <v>8048950</v>
      </c>
      <c r="K43" s="121">
        <f>K10+K33+K39+K41</f>
        <v>8048950</v>
      </c>
      <c r="L43" s="121">
        <f>L10+L33+L39+L41</f>
        <v>8357905</v>
      </c>
      <c r="M43" s="121">
        <f>M10+M33+M39+M41</f>
        <v>8357905</v>
      </c>
    </row>
    <row r="44" spans="1:13" ht="12.75">
      <c r="A44" s="206" t="s">
        <v>202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21">
        <f>J42-J43</f>
        <v>2340293</v>
      </c>
      <c r="K44" s="121">
        <f>K42-K43</f>
        <v>2340293</v>
      </c>
      <c r="L44" s="121">
        <f>L42-L43</f>
        <v>930092</v>
      </c>
      <c r="M44" s="121">
        <f>M42-M43</f>
        <v>930092</v>
      </c>
    </row>
    <row r="45" spans="1:13" ht="12.75">
      <c r="A45" s="214" t="s">
        <v>184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2340293</v>
      </c>
      <c r="K45" s="53">
        <f>IF(K42&gt;K43,K42-K43,0)</f>
        <v>2340293</v>
      </c>
      <c r="L45" s="53">
        <f>IF(L42&gt;L43,L42-L43,0)</f>
        <v>930092</v>
      </c>
      <c r="M45" s="53">
        <f>IF(M42&gt;M43,M42-M43,0)</f>
        <v>930092</v>
      </c>
    </row>
    <row r="46" spans="1:13" ht="12.75">
      <c r="A46" s="214" t="s">
        <v>185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183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203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2340293</v>
      </c>
      <c r="K48" s="53">
        <f>K44-K47</f>
        <v>2340293</v>
      </c>
      <c r="L48" s="53">
        <f>L44-L47</f>
        <v>930092</v>
      </c>
      <c r="M48" s="53">
        <f>M44-M47</f>
        <v>930092</v>
      </c>
    </row>
    <row r="49" spans="1:13" ht="12.75">
      <c r="A49" s="214" t="s">
        <v>161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2340293</v>
      </c>
      <c r="K49" s="53">
        <f>IF(K48&gt;0,K48,0)</f>
        <v>2340293</v>
      </c>
      <c r="L49" s="53">
        <f>IF(L48&gt;0,L48,0)</f>
        <v>930092</v>
      </c>
      <c r="M49" s="53">
        <f>IF(M48&gt;0,M48,0)</f>
        <v>930092</v>
      </c>
    </row>
    <row r="50" spans="1:13" ht="12.75">
      <c r="A50" s="246" t="s">
        <v>186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195" t="s">
        <v>278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3" t="s">
        <v>200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201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187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194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195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39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196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197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198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199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188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162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163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279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157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200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201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8" sqref="K4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306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297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50</v>
      </c>
      <c r="B4" s="260"/>
      <c r="C4" s="260"/>
      <c r="D4" s="260"/>
      <c r="E4" s="260"/>
      <c r="F4" s="260"/>
      <c r="G4" s="260"/>
      <c r="H4" s="260"/>
      <c r="I4" s="64" t="s">
        <v>245</v>
      </c>
      <c r="J4" s="65" t="s">
        <v>284</v>
      </c>
      <c r="K4" s="65" t="s">
        <v>285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6">
        <v>2</v>
      </c>
      <c r="J5" s="67" t="s">
        <v>249</v>
      </c>
      <c r="K5" s="67" t="s">
        <v>250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2340293</v>
      </c>
      <c r="K7" s="7">
        <v>930092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601050</v>
      </c>
      <c r="K8" s="7">
        <v>582722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6995875</v>
      </c>
      <c r="K10" s="7">
        <v>5543975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526</v>
      </c>
      <c r="K11" s="7">
        <v>72</v>
      </c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564675</v>
      </c>
      <c r="K12" s="7">
        <v>66381</v>
      </c>
    </row>
    <row r="13" spans="1:11" ht="12.75">
      <c r="A13" s="206" t="s">
        <v>131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10502419</v>
      </c>
      <c r="K13" s="53">
        <f>SUM(K7:K12)</f>
        <v>7123242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5665061</v>
      </c>
      <c r="K14" s="7">
        <v>11433110</v>
      </c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132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5665061</v>
      </c>
      <c r="K18" s="53">
        <f>SUM(K14:K17)</f>
        <v>11433110</v>
      </c>
    </row>
    <row r="19" spans="1:11" ht="12.75">
      <c r="A19" s="206" t="s">
        <v>30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4837358</v>
      </c>
      <c r="K19" s="121">
        <f>IF(K13&gt;K18,K13-K18,0)</f>
        <v>0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1">
        <v>14</v>
      </c>
      <c r="J20" s="123">
        <f>IF(J18&gt;J13,J18-J13,0)</f>
        <v>0</v>
      </c>
      <c r="K20" s="53">
        <f>IF(K18&gt;K13,K18-K13,0)</f>
        <v>4309868</v>
      </c>
    </row>
    <row r="21" spans="1:11" ht="12.75">
      <c r="A21" s="195" t="s">
        <v>133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57500</v>
      </c>
      <c r="K22" s="7">
        <v>625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/>
      <c r="K23" s="7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251734</v>
      </c>
      <c r="K24" s="7">
        <v>164201</v>
      </c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389884</v>
      </c>
      <c r="K25" s="7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137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699118</v>
      </c>
      <c r="K27" s="53">
        <f>SUM(K22:K26)</f>
        <v>164826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7">
        <v>768790</v>
      </c>
      <c r="K28" s="7">
        <v>71558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7"/>
      <c r="K29" s="7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7"/>
      <c r="K30" s="7"/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768790</v>
      </c>
      <c r="K31" s="53">
        <f>SUM(K28:K30)</f>
        <v>71558</v>
      </c>
    </row>
    <row r="32" spans="1:11" ht="12.75">
      <c r="A32" s="206" t="s">
        <v>32</v>
      </c>
      <c r="B32" s="207"/>
      <c r="C32" s="207"/>
      <c r="D32" s="207"/>
      <c r="E32" s="207"/>
      <c r="F32" s="207"/>
      <c r="G32" s="207"/>
      <c r="H32" s="207"/>
      <c r="I32" s="1">
        <v>25</v>
      </c>
      <c r="J32" s="123">
        <f>IF(J27&gt;J31,J27-J31,0)</f>
        <v>0</v>
      </c>
      <c r="K32" s="53">
        <f>IF(K27&gt;K31,K27-K31,0)</f>
        <v>93268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69672</v>
      </c>
      <c r="K33" s="121">
        <f>IF(K31&gt;K27,K31-K27,0)</f>
        <v>0</v>
      </c>
    </row>
    <row r="34" spans="1:11" ht="12.75">
      <c r="A34" s="195" t="s">
        <v>134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173627</v>
      </c>
      <c r="K36" s="7">
        <v>122655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2836401</v>
      </c>
    </row>
    <row r="38" spans="1:11" ht="12.75">
      <c r="A38" s="206" t="s">
        <v>59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173627</v>
      </c>
      <c r="K38" s="53">
        <f>SUM(K35:K37)</f>
        <v>2959056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151749</v>
      </c>
      <c r="K39" s="7">
        <v>153047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6807473</v>
      </c>
      <c r="K43" s="7">
        <v>157566</v>
      </c>
    </row>
    <row r="44" spans="1:11" ht="12.75">
      <c r="A44" s="206" t="s">
        <v>60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6959222</v>
      </c>
      <c r="K44" s="53">
        <f>SUM(K39:K43)</f>
        <v>310613</v>
      </c>
    </row>
    <row r="45" spans="1:11" ht="12.75">
      <c r="A45" s="206" t="s">
        <v>11</v>
      </c>
      <c r="B45" s="207"/>
      <c r="C45" s="207"/>
      <c r="D45" s="207"/>
      <c r="E45" s="207"/>
      <c r="F45" s="207"/>
      <c r="G45" s="207"/>
      <c r="H45" s="207"/>
      <c r="I45" s="1">
        <v>37</v>
      </c>
      <c r="J45" s="123">
        <f>IF(J38&gt;J44,J38-J44,0)</f>
        <v>0</v>
      </c>
      <c r="K45" s="53">
        <f>IF(K38&gt;K44,K38-K44,0)</f>
        <v>2648443</v>
      </c>
    </row>
    <row r="46" spans="1:11" ht="12.75">
      <c r="A46" s="206" t="s">
        <v>12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6785595</v>
      </c>
      <c r="K46" s="121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123">
        <f>IF(J20-J19+J33-J32+J46-J45&gt;0,J20-J19+J33-J32+J46-J45,0)</f>
        <v>2017909</v>
      </c>
      <c r="K48" s="121">
        <f>IF(K20-K19+K33-K32+K46-K45&gt;0,K20-K19+K33-K32+K46-K45,0)</f>
        <v>1568157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18017858</v>
      </c>
      <c r="K49" s="7">
        <v>15912668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124">
        <f>J48</f>
        <v>2017909</v>
      </c>
      <c r="K51" s="122">
        <f>K48</f>
        <v>1568157</v>
      </c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4">
        <v>44</v>
      </c>
      <c r="J52" s="125">
        <f>J49+J50-J51</f>
        <v>15999949</v>
      </c>
      <c r="K52" s="126">
        <f>K49+K50-K51</f>
        <v>14344511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J14" sqref="J14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16384" width="9.140625" style="70" customWidth="1"/>
  </cols>
  <sheetData>
    <row r="1" spans="1:12" ht="12.75">
      <c r="A1" s="276" t="s">
        <v>247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69"/>
    </row>
    <row r="2" spans="1:12" ht="15.75">
      <c r="A2" s="42"/>
      <c r="B2" s="68"/>
      <c r="C2" s="261" t="s">
        <v>248</v>
      </c>
      <c r="D2" s="261"/>
      <c r="E2" s="127" t="s">
        <v>303</v>
      </c>
      <c r="F2" s="43" t="s">
        <v>216</v>
      </c>
      <c r="G2" s="262" t="s">
        <v>304</v>
      </c>
      <c r="H2" s="263"/>
      <c r="I2" s="68"/>
      <c r="J2" s="68"/>
      <c r="K2" s="68"/>
      <c r="L2" s="71"/>
    </row>
    <row r="3" spans="1:11" ht="23.25">
      <c r="A3" s="264" t="s">
        <v>50</v>
      </c>
      <c r="B3" s="264"/>
      <c r="C3" s="264"/>
      <c r="D3" s="264"/>
      <c r="E3" s="264"/>
      <c r="F3" s="264"/>
      <c r="G3" s="264"/>
      <c r="H3" s="264"/>
      <c r="I3" s="73" t="s">
        <v>271</v>
      </c>
      <c r="J3" s="74" t="s">
        <v>124</v>
      </c>
      <c r="K3" s="74" t="s">
        <v>125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6">
        <v>2</v>
      </c>
      <c r="J4" s="75" t="s">
        <v>249</v>
      </c>
      <c r="K4" s="75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4">
        <v>1</v>
      </c>
      <c r="J5" s="45">
        <v>44338000</v>
      </c>
      <c r="K5" s="45">
        <v>44338000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4">
        <v>2</v>
      </c>
      <c r="J6" s="46">
        <v>26698574</v>
      </c>
      <c r="K6" s="46">
        <v>26698574</v>
      </c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4">
        <v>3</v>
      </c>
      <c r="J7" s="46">
        <v>2217349</v>
      </c>
      <c r="K7" s="46">
        <v>2217349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4">
        <v>4</v>
      </c>
      <c r="J8" s="46">
        <v>7233716</v>
      </c>
      <c r="K8" s="46">
        <v>13491548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4">
        <v>5</v>
      </c>
      <c r="J9" s="46">
        <v>6257833</v>
      </c>
      <c r="K9" s="46">
        <v>930092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4">
        <v>6</v>
      </c>
      <c r="J10" s="46"/>
      <c r="K10" s="46"/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4">
        <v>7</v>
      </c>
      <c r="J11" s="46"/>
      <c r="K11" s="46"/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4">
        <v>8</v>
      </c>
      <c r="J12" s="46">
        <v>-835737</v>
      </c>
      <c r="K12" s="46">
        <v>-835737</v>
      </c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4">
        <v>9</v>
      </c>
      <c r="J13" s="46"/>
      <c r="K13" s="46"/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4">
        <v>10</v>
      </c>
      <c r="J14" s="121">
        <f>SUM(J5:J13)</f>
        <v>85909735</v>
      </c>
      <c r="K14" s="121">
        <f>SUM(K5:K13)</f>
        <v>86839826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4">
        <v>11</v>
      </c>
      <c r="J15" s="46"/>
      <c r="K15" s="46"/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4">
        <v>12</v>
      </c>
      <c r="J16" s="46"/>
      <c r="K16" s="46"/>
    </row>
    <row r="17" spans="1:11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4">
        <v>13</v>
      </c>
      <c r="J17" s="46"/>
      <c r="K17" s="46"/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4">
        <v>14</v>
      </c>
      <c r="J18" s="46"/>
      <c r="K18" s="46"/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4">
        <v>15</v>
      </c>
      <c r="J19" s="46"/>
      <c r="K19" s="46"/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4">
        <v>16</v>
      </c>
      <c r="J20" s="46"/>
      <c r="K20" s="46"/>
    </row>
    <row r="21" spans="1:11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70" t="s">
        <v>268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269</v>
      </c>
      <c r="B24" s="273"/>
      <c r="C24" s="273"/>
      <c r="D24" s="273"/>
      <c r="E24" s="273"/>
      <c r="F24" s="273"/>
      <c r="G24" s="273"/>
      <c r="H24" s="273"/>
      <c r="I24" s="48">
        <v>19</v>
      </c>
      <c r="J24" s="72"/>
      <c r="K24" s="72"/>
    </row>
    <row r="25" spans="1:11" ht="30" customHeight="1">
      <c r="A25" s="274" t="s">
        <v>270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298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Sabina Delpin</cp:lastModifiedBy>
  <cp:lastPrinted>2011-03-28T11:17:39Z</cp:lastPrinted>
  <dcterms:created xsi:type="dcterms:W3CDTF">2008-10-17T11:51:54Z</dcterms:created>
  <dcterms:modified xsi:type="dcterms:W3CDTF">2014-04-28T09:56:11Z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