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<sst xmlns="http://schemas.openxmlformats.org/spreadsheetml/2006/main" count="396" uniqueCount="346">
  <si>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</si>
  <si>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</si>
  <si>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</si>
  <si>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</si>
  <si>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</si>
  <si>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</si>
  <si>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</si>
  <si>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</si>
  <si>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</si>
  <si>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</si>
  <si>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</si>
  <si>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</si>
  <si>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</si>
  <si>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</si>
  <si>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</si>
  <si>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</si>
  <si>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</si>
  <si>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</si>
  <si>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</si>
  <si>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</si>
  <si>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</si>
  <si>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</si>
  <si>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</si>
  <si>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</si>
  <si>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</si>
  <si>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</si>
  <si>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</si>
  <si>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</si>
  <si>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</si>
  <si>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</si>
  <si>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</si>
  <si>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</si>
  <si>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</si>
  <si>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</si>
  <si>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</si>
  <si>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</si>
  <si>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</si>
  <si>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</si>
  <si>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</si>
  <si>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</si>
  <si>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</si>
  <si>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</si>
  <si>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</si>
  <si>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</si>
  <si>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</si>
  <si>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</si>
  <si>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</si>
  <si>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</si>
  <si>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</si>
  <si>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</si>
  <si>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</si>
  <si>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</si>
  <si>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</si>
  <si>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</si>
  <si>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</si>
  <si>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</si>
  <si>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</si>
  <si>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</si>
  <si>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</si>
  <si>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</si>
  <si>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</si>
  <si>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</si>
  <si>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</si>
  <si>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</si>
  <si>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</si>
  <si>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</si>
  <si>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</si>
  <si>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</si>
  <si>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</si>
  <si>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</si>
  <si>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</si>
  <si>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</si>
  <si>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</si>
  <si>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</si>
  <si>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</si>
  <si>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</si>
  <si>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</si>
  <si>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</si>
  <si>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</si>
  <si>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</si>
  <si>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</si>
  <si>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</si>
  <si>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</si>
  <si>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</si>
  <si>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</si>
  <si>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</si>
  <si>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</si>
  <si>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</si>
  <si>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</si>
  <si>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</si>
  <si>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</si>
  <si>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</si>
  <si>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</si>
  <si>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</si>
  <si>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</si>
  <si>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</si>
  <si>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</si>
  <si>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</si>
  <si>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</si>
  <si>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</si>
  <si>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</si>
  <si>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</si>
  <si>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</si>
  <si>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</si>
  <si>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</si>
  <si>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</si>
  <si>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</si>
  <si>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</si>
  <si>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</si>
  <si>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</si>
  <si>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</si>
  <si>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</si>
  <si>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</si>
  <si>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</si>
  <si>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</si>
  <si>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</si>
  <si>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</si>
  <si>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</si>
  <si>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</si>
  <si>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</si>
  <si>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</si>
  <si>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</si>
  <si>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</si>
  <si>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</si>
  <si>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</si>
  <si>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</si>
  <si>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</si>
  <si>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</si>
  <si>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</si>
  <si>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</si>
  <si>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</si>
  <si>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</si>
  <si>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</si>
  <si>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</si>
  <si>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</si>
  <si>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</si>
  <si>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</si>
  <si>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</si>
  <si>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</si>
  <si>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</si>
  <si>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</si>
  <si>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</si>
  <si>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</si>
  <si>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</si>
  <si>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</si>
  <si>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</si>
  <si>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</si>
  <si>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</si>
  <si>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</si>
  <si>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</si>
  <si>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</si>
  <si>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</si>
  <si>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</si>
  <si>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</si>
  <si>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</si>
  <si>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</si>
  <si>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</si>
  <si>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</si>
  <si>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</si>
  <si>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</si>
  <si>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</si>
  <si>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</si>
  <si>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</si>
  <si>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</si>
  <si>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</si>
  <si>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</si>
  <si>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</si>
  <si>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</si>
  <si>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</si>
  <si>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</si>
  <si>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</si>
  <si>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</si>
  <si>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</si>
  <si>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</si>
  <si>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</si>
  <si>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</si>
  <si>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</si>
  <si>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</si>
  <si>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</si>
  <si>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</si>
  <si>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</si>
  <si>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</si>
  <si>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</si>
  <si>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</si>
  <si>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</si>
  <si>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</si>
  <si>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</si>
  <si>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</si>
  <si>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</si>
  <si>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</si>
  <si>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</si>
  <si>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</si>
  <si>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</si>
  <si>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</si>
  <si>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</si>
  <si>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</si>
  <si>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</si>
  <si>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</si>
  <si>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</si>
  <si>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</si>
  <si>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</si>
  <si>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</si>
  <si>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</si>
  <si>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</si>
  <si>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</si>
  <si>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</si>
  <si>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</si>
  <si>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</si>
  <si>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</si>
  <si>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</si>
  <si>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</si>
  <si>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</si>
  <si>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</si>
  <si>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</si>
  <si>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</si>
  <si>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</si>
  <si>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</si>
  <si>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</si>
  <si>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</si>
  <si>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</si>
  <si>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</si>
  <si>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</si>
  <si>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</si>
  <si>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</si>
  <si>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</si>
  <si>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</si>
  <si>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</si>
  <si>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</si>
  <si>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</si>
  <si>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</si>
  <si>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</si>
  <si>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</si>
  <si>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</si>
  <si>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</si>
  <si>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</si>
  <si>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</si>
  <si>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</si>
  <si>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</si>
  <si>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</si>
  <si>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</si>
  <si>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</si>
  <si>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</si>
  <si>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</si>
  <si>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</si>
  <si>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</si>
  <si>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</si>
  <si>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</si>
  <si>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</si>
  <si>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</si>
  <si>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</si>
  <si>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</si>
  <si>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</si>
  <si>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</si>
  <si>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</si>
  <si>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</si>
  <si>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</si>
  <si>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</si>
  <si>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</si>
  <si>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</si>
  <si>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</si>
  <si>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</si>
  <si>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</si>
  <si>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</si>
  <si>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</si>
  <si>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</si>
  <si>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</si>
  <si>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</si>
  <si>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</si>
  <si>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</si>
  <si>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</si>
  <si>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</si>
  <si>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</si>
  <si>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</si>
  <si>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</si>
  <si>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</si>
  <si>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</si>
  <si>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</si>
  <si>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</si>
  <si>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</si>
  <si>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</si>
  <si>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</si>
  <si>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</si>
  <si>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</si>
  <si>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</si>
  <si>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</si>
  <si>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</si>
  <si>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</si>
  <si>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</si>
  <si>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</si>
  <si>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</si>
  <si>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</si>
  <si>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</si>
  <si>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</si>
  <si>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</si>
  <si>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</si>
  <si>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</si>
  <si>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</si>
  <si>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</si>
  <si>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</si>
  <si>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</si>
  <si>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</si>
  <si>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</si>
  <si>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</si>
  <si>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</si>
  <si>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</si>
  <si>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</si>
  <si>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</si>
  <si>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</si>
  <si>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</si>
  <si>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</si>
  <si>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</si>
  <si>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</si>
  <si>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</si>
  <si>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</si>
  <si>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</si>
  <si>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</si>
  <si>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</si>
  <si>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</si>
  <si>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</si>
  <si>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</si>
  <si>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</si>
  <si>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</si>
  <si>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</si>
  <si>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01.01.2012.</t>
  </si>
  <si>
    <t>31.12.2012.</t>
  </si>
  <si>
    <t>03334309</t>
  </si>
  <si>
    <t>040005097</t>
  </si>
  <si>
    <t>9596200516</t>
  </si>
  <si>
    <t>JADROAGENT D.D.</t>
  </si>
  <si>
    <t>RIJEKA</t>
  </si>
  <si>
    <t>TRG IVANA KOBLERA 2</t>
  </si>
  <si>
    <t>ankica.cvitan@jadroagent.hr</t>
  </si>
  <si>
    <t>www.jadroagent.hr</t>
  </si>
  <si>
    <t>PRIMORSKO GORANSKA</t>
  </si>
  <si>
    <t>NE</t>
  </si>
  <si>
    <t>5229</t>
  </si>
  <si>
    <t>CVITAN ANKICA</t>
  </si>
  <si>
    <t>051 780 701</t>
  </si>
  <si>
    <t>051 335 372</t>
  </si>
  <si>
    <t>BABIĆ NIKOLA</t>
  </si>
  <si>
    <t>stanje na dan 31.12.2012.</t>
  </si>
  <si>
    <t>Obveznik:  JADROAGENT D.D.</t>
  </si>
  <si>
    <t>u razdoblju01.01.2012. do 31.12.2012.</t>
  </si>
  <si>
    <t>Obveznik:JADROAGENT D.D.</t>
  </si>
  <si>
    <t>u razdoblju  01.01.2012. do 31.12.2012.</t>
  </si>
  <si>
    <t>(1) Bilješke uz financijske izvještaje  ovjavljene su uz izvješće Uprave.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</si>
</sst>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40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325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326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327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328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51000</v>
      </c>
      <c r="D14" s="164"/>
      <c r="E14" s="31"/>
      <c r="F14" s="139" t="s">
        <v>329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330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331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332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373</v>
      </c>
      <c r="D22" s="139" t="s">
        <v>329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8</v>
      </c>
      <c r="D24" s="139" t="s">
        <v>333</v>
      </c>
      <c r="E24" s="158"/>
      <c r="F24" s="158"/>
      <c r="G24" s="159"/>
      <c r="H24" s="38" t="s">
        <v>270</v>
      </c>
      <c r="I24" s="48">
        <v>192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337</v>
      </c>
      <c r="D48" s="123"/>
      <c r="E48" s="124"/>
      <c r="F48" s="32"/>
      <c r="G48" s="38" t="s">
        <v>281</v>
      </c>
      <c r="H48" s="127" t="s">
        <v>338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331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339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4">
      <selection activeCell="K115" sqref="K11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341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28658448</v>
      </c>
      <c r="K9" s="12">
        <f>K10+K17+K27+K36+K40</f>
        <v>31033444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119787</v>
      </c>
      <c r="K10" s="12">
        <f>SUM(K11:K16)</f>
        <v>329531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77187</v>
      </c>
      <c r="K12" s="13">
        <v>90785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42600</v>
      </c>
      <c r="K15" s="13">
        <v>238746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28205894</v>
      </c>
      <c r="K17" s="12">
        <f>SUM(K18:K26)</f>
        <v>28477156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260194</v>
      </c>
      <c r="K18" s="13">
        <v>260194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17584729</v>
      </c>
      <c r="K19" s="13">
        <v>16564719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188624</v>
      </c>
      <c r="K20" s="13">
        <v>149959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702985</v>
      </c>
      <c r="K21" s="13">
        <v>934787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>
        <v>1036540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>
        <v>599338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311084</v>
      </c>
      <c r="K25" s="13">
        <v>311084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9158278</v>
      </c>
      <c r="K26" s="13">
        <v>8620535</v>
      </c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332767</v>
      </c>
      <c r="K27" s="12">
        <f>SUM(K28:K35)</f>
        <v>2226757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18000</v>
      </c>
      <c r="K28" s="13">
        <v>18000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>
        <v>1958339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292844</v>
      </c>
      <c r="K33" s="13">
        <v>228495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>
        <v>21923</v>
      </c>
      <c r="K35" s="13">
        <v>21923</v>
      </c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96200496</v>
      </c>
      <c r="K41" s="12">
        <f>K42+K50+K57+K65</f>
        <v>85125450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465</v>
      </c>
      <c r="K42" s="12">
        <f>SUM(K43:K49)</f>
        <v>646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465</v>
      </c>
      <c r="K43" s="13">
        <v>646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/>
      <c r="K46" s="13"/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30217237</v>
      </c>
      <c r="K50" s="12">
        <f>SUM(K51:K56)</f>
        <v>25488180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27457271</v>
      </c>
      <c r="K52" s="13">
        <v>23594980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>
        <v>488796</v>
      </c>
      <c r="K53" s="13">
        <v>390977</v>
      </c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4897</v>
      </c>
      <c r="K54" s="13">
        <v>331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492374</v>
      </c>
      <c r="K55" s="13">
        <v>294353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1773899</v>
      </c>
      <c r="K56" s="13">
        <v>1207539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49936467</v>
      </c>
      <c r="K57" s="12">
        <f>SUM(K58:K64)</f>
        <v>41618766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/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49936467</v>
      </c>
      <c r="K63" s="13">
        <v>41618766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16046327</v>
      </c>
      <c r="K65" s="13">
        <v>18017858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230609</v>
      </c>
      <c r="K66" s="13">
        <v>161291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125089553</v>
      </c>
      <c r="K67" s="12">
        <f>K8+K9+K41+K66</f>
        <v>116320185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1335569</v>
      </c>
      <c r="K68" s="14">
        <v>1216852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87479920</v>
      </c>
      <c r="K70" s="20">
        <f>K71+K72+K73+K79+K80+K83+K86</f>
        <v>85825196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44338000</v>
      </c>
      <c r="K71" s="13">
        <v>44338000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26698574</v>
      </c>
      <c r="K72" s="13">
        <v>26698574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2792196</v>
      </c>
      <c r="K73" s="12">
        <f>K74+K75-K76+K77+K78</f>
        <v>2217349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2216900</v>
      </c>
      <c r="K74" s="13">
        <v>2216900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449</v>
      </c>
      <c r="K75" s="13">
        <v>449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/>
      <c r="K76" s="13"/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574847</v>
      </c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>
        <v>-1313143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6976016</v>
      </c>
      <c r="K80" s="12">
        <f>K81-K82</f>
        <v>7575297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6976016</v>
      </c>
      <c r="K81" s="13">
        <v>7575297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6675134</v>
      </c>
      <c r="K83" s="12">
        <f>K84-K85</f>
        <v>6309119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6675134</v>
      </c>
      <c r="K84" s="13">
        <v>6309119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4209787</v>
      </c>
      <c r="K87" s="12">
        <f>SUM(K88:K90)</f>
        <v>560040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4209787</v>
      </c>
      <c r="K90" s="13">
        <v>560040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0</v>
      </c>
      <c r="K91" s="12">
        <f>SUM(K92:K100)</f>
        <v>521712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/>
      <c r="K94" s="13">
        <v>521712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/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33314994</v>
      </c>
      <c r="K101" s="12">
        <f>SUM(K102:K113)</f>
        <v>29307074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>
        <v>603048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/>
      <c r="K104" s="13"/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3377920</v>
      </c>
      <c r="K105" s="13">
        <v>4952673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18283103</v>
      </c>
      <c r="K106" s="13">
        <v>15794626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2169337</v>
      </c>
      <c r="K109" s="13">
        <v>1985107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1842051</v>
      </c>
      <c r="K110" s="13">
        <v>1656190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430073</v>
      </c>
      <c r="K111" s="13">
        <v>501635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7212510</v>
      </c>
      <c r="K113" s="13">
        <v>3813795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84852</v>
      </c>
      <c r="K114" s="13">
        <v>106163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125089553</v>
      </c>
      <c r="K115" s="12">
        <f>K70+K87+K91+K101+K114</f>
        <v>116320185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1335569</v>
      </c>
      <c r="K116" s="14">
        <v>1216852</v>
      </c>
    </row>
    <row r="117" spans="1:11" ht="12.75">
      <c r="A117" s="206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20"/>
      <c r="J118" s="220"/>
      <c r="K118" s="221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K61" sqref="K61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343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45243987</v>
      </c>
      <c r="K7" s="20">
        <f>SUM(K8:K9)</f>
        <v>47291970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38831667</v>
      </c>
      <c r="K8" s="13">
        <v>38596599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6412320</v>
      </c>
      <c r="K9" s="13">
        <v>8695371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41357516</v>
      </c>
      <c r="K10" s="12">
        <f>K11+K12+K16+K20+K21+K22+K25+K26</f>
        <v>39217787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6069076</v>
      </c>
      <c r="K12" s="12">
        <f>SUM(K13:K15)</f>
        <v>5976928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1826835</v>
      </c>
      <c r="K13" s="13">
        <v>1697909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/>
      <c r="K14" s="13"/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4242241</v>
      </c>
      <c r="K15" s="13">
        <v>4279019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24083888</v>
      </c>
      <c r="K16" s="12">
        <f>SUM(K17:K19)</f>
        <v>24775475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14260519</v>
      </c>
      <c r="K17" s="13">
        <v>14594767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6318989</v>
      </c>
      <c r="K18" s="13">
        <v>6838610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3504380</v>
      </c>
      <c r="K19" s="13">
        <v>3342098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2434998</v>
      </c>
      <c r="K20" s="13">
        <v>2222360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5077740</v>
      </c>
      <c r="K21" s="13">
        <v>4960424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532134</v>
      </c>
      <c r="K22" s="12">
        <f>SUM(K23:K24)</f>
        <v>458083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532134</v>
      </c>
      <c r="K24" s="13">
        <v>458083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3051034</v>
      </c>
      <c r="K25" s="13">
        <v>782898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108646</v>
      </c>
      <c r="K26" s="13">
        <v>41619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4498266</v>
      </c>
      <c r="K27" s="12">
        <f>SUM(K28:K32)</f>
        <v>1737923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29503</v>
      </c>
      <c r="K28" s="13">
        <v>37749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3979967</v>
      </c>
      <c r="K29" s="13">
        <v>1309197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488796</v>
      </c>
      <c r="K30" s="13">
        <v>390977</v>
      </c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237295</v>
      </c>
      <c r="K33" s="12">
        <f>SUM(K34:K37)</f>
        <v>1840334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110513</v>
      </c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126782</v>
      </c>
      <c r="K35" s="13">
        <v>1840334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2537</v>
      </c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49742253</v>
      </c>
      <c r="K42" s="12">
        <f>K7+K27+K38+K40</f>
        <v>49029893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41597348</v>
      </c>
      <c r="K43" s="12">
        <f>K10+K33+K39+K41</f>
        <v>41058121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8144905</v>
      </c>
      <c r="K44" s="12">
        <f>K42-K43</f>
        <v>7971772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8144905</v>
      </c>
      <c r="K45" s="12">
        <f>IF(K42&gt;K43,K42-K43,0)</f>
        <v>7971772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1469772</v>
      </c>
      <c r="K47" s="13">
        <v>1662653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6675133</v>
      </c>
      <c r="K48" s="12">
        <f>K44-K47</f>
        <v>6309119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6675133</v>
      </c>
      <c r="K49" s="12">
        <f>IF(K48&gt;0,K48,0)</f>
        <v>6309119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20"/>
      <c r="J52" s="220"/>
      <c r="K52" s="221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6675133</v>
      </c>
      <c r="K56" s="11">
        <v>6309119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-8853</v>
      </c>
      <c r="K57" s="12">
        <f>SUM(K58:K64)</f>
        <v>-1313143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>
        <v>-8853</v>
      </c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>
        <v>-1313143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-8853</v>
      </c>
      <c r="K66" s="12">
        <f>K57-K65</f>
        <v>-1313143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6666280</v>
      </c>
      <c r="K67" s="18">
        <f>K56+K66</f>
        <v>4995976</v>
      </c>
    </row>
    <row r="68" spans="1:11" ht="12.75">
      <c r="A68" s="206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20"/>
      <c r="J69" s="220"/>
      <c r="K69" s="221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22">
      <selection activeCell="K52" sqref="K52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344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343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8144905</v>
      </c>
      <c r="K8" s="13">
        <v>7971772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2434998</v>
      </c>
      <c r="K9" s="13">
        <v>2222360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>
        <v>4631238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10970</v>
      </c>
      <c r="K12" s="13"/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59089</v>
      </c>
      <c r="K13" s="13">
        <v>361318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10649962</v>
      </c>
      <c r="K14" s="12">
        <f>SUM(K8:K13)</f>
        <v>15186688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5320486</v>
      </c>
      <c r="K15" s="13">
        <v>4007920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2662829</v>
      </c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>
        <v>181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1710811</v>
      </c>
      <c r="K18" s="13">
        <v>6114982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9694126</v>
      </c>
      <c r="K19" s="12">
        <f>SUM(K15:K18)</f>
        <v>10123083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955836</v>
      </c>
      <c r="K20" s="12">
        <f>IF(K14&gt;K19,K14-K19,0)</f>
        <v>5063605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7190</v>
      </c>
      <c r="K23" s="13"/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1358048</v>
      </c>
      <c r="K25" s="13">
        <v>1015889</v>
      </c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604350</v>
      </c>
      <c r="K26" s="13">
        <v>526545</v>
      </c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>
        <v>744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1969588</v>
      </c>
      <c r="K28" s="12">
        <f>SUM(K23:K27)</f>
        <v>1543178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898103</v>
      </c>
      <c r="K29" s="13">
        <v>3126305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>
        <v>3271482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8000</v>
      </c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906103</v>
      </c>
      <c r="K32" s="12">
        <f>SUM(K29:K31)</f>
        <v>6397787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1063485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4854609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619088</v>
      </c>
      <c r="K37" s="13">
        <v>463109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10772276</v>
      </c>
      <c r="K38" s="13">
        <v>8436061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11391364</v>
      </c>
      <c r="K39" s="12">
        <f>SUM(K36:K38)</f>
        <v>8899170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6699727</v>
      </c>
      <c r="K41" s="13">
        <v>6619516</v>
      </c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780303</v>
      </c>
      <c r="K44" s="13">
        <v>517118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7480030</v>
      </c>
      <c r="K45" s="12">
        <f>SUM(K40:K44)</f>
        <v>7136634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3911334</v>
      </c>
      <c r="K46" s="12">
        <f>IF(K39&gt;K45,K39-K45,0)</f>
        <v>1762536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5930655</v>
      </c>
      <c r="K48" s="12">
        <f>IF(K20-K21+K33-K34+K46-K47&gt;0,K20-K21+K33-K34+K46-K47,0)</f>
        <v>1971532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10115902</v>
      </c>
      <c r="K50" s="13">
        <v>16046327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5930425</v>
      </c>
      <c r="K51" s="13">
        <v>1971531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16046327</v>
      </c>
      <c r="K53" s="18">
        <f>K50+K51-K52</f>
        <v>18017858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40909</v>
      </c>
      <c r="F2" s="99" t="s">
        <v>258</v>
      </c>
      <c r="G2" s="274">
        <v>41274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44338000</v>
      </c>
      <c r="K5" s="107">
        <v>44338000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26698574</v>
      </c>
      <c r="K6" s="108">
        <v>26698574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2792197</v>
      </c>
      <c r="K7" s="108">
        <f>2216900+449</f>
        <v>2217349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6976016</v>
      </c>
      <c r="K8" s="108">
        <v>7575297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6675133</v>
      </c>
      <c r="K9" s="108">
        <v>6309119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>
        <v>-1313143</v>
      </c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87479920</v>
      </c>
      <c r="K14" s="109">
        <f>SUM(K5:K13)</f>
        <v>85825196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>
        <v>-8853</v>
      </c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-8853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18" sqref="F18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345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Ankica Cvitan</cp:lastModifiedBy>
  <cp:lastPrinted>2011-03-28T11:17:39Z</cp:lastPrinted>
  <dcterms:created xsi:type="dcterms:W3CDTF">2008-10-17T11:51:54Z</dcterms:created>
  <dcterms:modified xsi:type="dcterms:W3CDTF">2013-03-19T06:19:05Z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