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164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<sst xmlns="http://schemas.openxmlformats.org/spreadsheetml/2006/main" count="395" uniqueCount="342">
  <si>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</si>
  <si>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</si>
  <si>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</si>
  <si>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</si>
  <si>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</si>
  <si>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</si>
  <si>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</si>
  <si>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</si>
  <si>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</si>
  <si>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</si>
  <si>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</si>
  <si>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</si>
  <si>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</si>
  <si>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</si>
  <si>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</si>
  <si>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</si>
  <si>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</si>
  <si>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</si>
  <si>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</si>
  <si>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</si>
  <si>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</si>
  <si>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</si>
  <si>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</si>
  <si>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</si>
  <si>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</si>
  <si>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</si>
  <si>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</si>
  <si>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</si>
  <si>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</si>
  <si>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</si>
  <si>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</si>
  <si>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</si>
  <si>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</si>
  <si>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</si>
  <si>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</si>
  <si>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</si>
  <si>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</si>
  <si>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</si>
  <si>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</si>
  <si>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</si>
  <si>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</si>
  <si>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</si>
  <si>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</si>
  <si>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</si>
  <si>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</si>
  <si>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</si>
  <si>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</si>
  <si>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</si>
  <si>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</si>
  <si>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</si>
  <si>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</si>
  <si>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</si>
  <si>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</si>
  <si>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</si>
  <si>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</si>
  <si>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</si>
  <si>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</si>
  <si>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</si>
  <si>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</si>
  <si>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</si>
  <si>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</si>
  <si>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</si>
  <si>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</si>
  <si>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</si>
  <si>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</si>
  <si>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</si>
  <si>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</si>
  <si>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</si>
  <si>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</si>
  <si>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</si>
  <si>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</si>
  <si>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</si>
  <si>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</si>
  <si>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</si>
  <si>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</si>
  <si>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</si>
  <si>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</si>
  <si>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</si>
  <si>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</si>
  <si>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</si>
  <si>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</si>
  <si>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</si>
  <si>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</si>
  <si>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</si>
  <si>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</si>
  <si>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</si>
  <si>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</si>
  <si>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</si>
  <si>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</si>
  <si>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</si>
  <si>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</si>
  <si>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</si>
  <si>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</si>
  <si>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</si>
  <si>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</si>
  <si>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</si>
  <si>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</si>
  <si>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</si>
  <si>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</si>
  <si>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</si>
  <si>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</si>
  <si>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</si>
  <si>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</si>
  <si>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</si>
  <si>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</si>
  <si>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</si>
  <si>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</si>
  <si>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</si>
  <si>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</si>
  <si>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</si>
  <si>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</si>
  <si>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</si>
  <si>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</si>
  <si>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</si>
  <si>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</si>
  <si>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</si>
  <si>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</si>
  <si>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</si>
  <si>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</si>
  <si>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</si>
  <si>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</si>
  <si>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</si>
  <si>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</si>
  <si>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</si>
  <si>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</si>
  <si>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</si>
  <si>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</si>
  <si>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</si>
  <si>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</si>
  <si>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</si>
  <si>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</si>
  <si>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</si>
  <si>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</si>
  <si>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</si>
  <si>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</si>
  <si>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</si>
  <si>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</si>
  <si>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</si>
  <si>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</si>
  <si>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</si>
  <si>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</si>
  <si>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</si>
  <si>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</si>
  <si>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</si>
  <si>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</si>
  <si>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</si>
  <si>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</si>
  <si>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</si>
  <si>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</si>
  <si>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</si>
  <si>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</si>
  <si>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</si>
  <si>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</si>
  <si>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</si>
  <si>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</si>
  <si>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</si>
  <si>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</si>
  <si>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</si>
  <si>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</si>
  <si>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</si>
  <si>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</si>
  <si>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</si>
  <si>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</si>
  <si>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</si>
  <si>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</si>
  <si>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</si>
  <si>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</si>
  <si>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</si>
  <si>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</si>
  <si>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</si>
  <si>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</si>
  <si>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</si>
  <si>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</si>
  <si>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</si>
  <si>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</si>
  <si>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</si>
  <si>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</si>
  <si>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</si>
  <si>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</si>
  <si>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</si>
  <si>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</si>
  <si>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</si>
  <si>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</si>
  <si>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</si>
  <si>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</si>
  <si>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</si>
  <si>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</si>
  <si>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</si>
  <si>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</si>
  <si>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</si>
  <si>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</si>
  <si>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</si>
  <si>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</si>
  <si>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</si>
  <si>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</si>
  <si>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</si>
  <si>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</si>
  <si>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</si>
  <si>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</si>
  <si>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</si>
  <si>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</si>
  <si>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</si>
  <si>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</si>
  <si>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</si>
  <si>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</si>
  <si>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</si>
  <si>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</si>
  <si>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</si>
  <si>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</si>
  <si>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</si>
  <si>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</si>
  <si>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</si>
  <si>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</si>
  <si>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</si>
  <si>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</si>
  <si>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</si>
  <si>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</si>
  <si>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</si>
  <si>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</si>
  <si>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</si>
  <si>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</si>
  <si>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</si>
  <si>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</si>
  <si>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</si>
  <si>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</si>
  <si>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</si>
  <si>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</si>
  <si>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</si>
  <si>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</si>
  <si>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</si>
  <si>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</si>
  <si>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</si>
  <si>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</si>
  <si>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</si>
  <si>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</si>
  <si>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</si>
  <si>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</si>
  <si>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</si>
  <si>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</si>
  <si>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</si>
  <si>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</si>
  <si>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</si>
  <si>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</si>
  <si>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</si>
  <si>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</si>
  <si>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</si>
  <si>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</si>
  <si>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</si>
  <si>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</si>
  <si>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</si>
  <si>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</si>
  <si>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</si>
  <si>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</si>
  <si>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</si>
  <si>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</si>
  <si>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</si>
  <si>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</si>
  <si>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</si>
  <si>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</si>
  <si>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</si>
  <si>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</si>
  <si>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</si>
  <si>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</si>
  <si>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</si>
  <si>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</si>
  <si>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</si>
  <si>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</si>
  <si>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</si>
  <si>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</si>
  <si>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</si>
  <si>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</si>
  <si>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</si>
  <si>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</si>
  <si>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</si>
  <si>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</si>
  <si>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</si>
  <si>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</si>
  <si>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</si>
  <si>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</si>
  <si>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</si>
  <si>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</si>
  <si>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</si>
  <si>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</si>
  <si>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</si>
  <si>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</si>
  <si>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</si>
  <si>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</si>
  <si>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</si>
  <si>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</si>
  <si>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</si>
  <si>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</si>
  <si>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</si>
  <si>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</si>
  <si>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</si>
  <si>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</si>
  <si>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</si>
  <si>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</si>
  <si>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</si>
  <si>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</si>
  <si>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</si>
  <si>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</si>
  <si>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</si>
  <si>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</si>
  <si>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</si>
  <si>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</si>
  <si>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</si>
  <si>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</si>
  <si>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</si>
  <si>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</si>
  <si>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</si>
  <si>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</si>
  <si>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</si>
  <si>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</si>
  <si>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</si>
  <si>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</si>
  <si>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</si>
  <si>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</si>
  <si>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</si>
  <si>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</si>
  <si>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</si>
  <si>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</si>
  <si>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</si>
  <si>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03334309</t>
  </si>
  <si>
    <t>040005097</t>
  </si>
  <si>
    <t>95976200516</t>
  </si>
  <si>
    <t>JADROAGENT D.D. RIJEKA</t>
  </si>
  <si>
    <t>RIJEKA</t>
  </si>
  <si>
    <t>TRG IVANA KOBLERA 2</t>
  </si>
  <si>
    <t>ankica.cvitan@jadroagent.hr</t>
  </si>
  <si>
    <t>www.jadroagent.hr</t>
  </si>
  <si>
    <t>PRIMORSKO GORANSKA ŽUPANIJA</t>
  </si>
  <si>
    <t>NE</t>
  </si>
  <si>
    <t>5229</t>
  </si>
  <si>
    <t>CVITAN ANKICA</t>
  </si>
  <si>
    <t>051780701</t>
  </si>
  <si>
    <t>051335372</t>
  </si>
  <si>
    <t>BABIĆ NIKOLA</t>
  </si>
  <si>
    <t>Obveznik: JADROAGENT DD</t>
  </si>
  <si>
    <t>stanje na dan 30.06.2011.</t>
  </si>
  <si>
    <t>u razdoblju 01.01.2011. do 30.06.2011.</t>
  </si>
  <si>
    <t>Obveznik: JADROAGENT D.D.</t>
  </si>
  <si>
    <t>Bilješke uz financijske izvještaje  obuhvaćene su u izvješću uprave.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</si>
</sst>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B37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40544</v>
      </c>
      <c r="F2" s="12"/>
      <c r="G2" s="13" t="s">
        <v>250</v>
      </c>
      <c r="H2" s="120">
        <v>40724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48" t="s">
        <v>322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48" t="s">
        <v>323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48" t="s">
        <v>324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0" t="s">
        <v>325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51000</v>
      </c>
      <c r="D14" s="179"/>
      <c r="E14" s="16"/>
      <c r="F14" s="150" t="s">
        <v>326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0" t="s">
        <v>327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329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373</v>
      </c>
      <c r="D22" s="150" t="s">
        <v>326</v>
      </c>
      <c r="E22" s="170"/>
      <c r="F22" s="171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8</v>
      </c>
      <c r="D24" s="150" t="s">
        <v>330</v>
      </c>
      <c r="E24" s="170"/>
      <c r="F24" s="170"/>
      <c r="G24" s="171"/>
      <c r="H24" s="51" t="s">
        <v>261</v>
      </c>
      <c r="I24" s="122">
        <v>189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331</v>
      </c>
      <c r="D26" s="25"/>
      <c r="E26" s="33"/>
      <c r="F26" s="24"/>
      <c r="G26" s="172" t="s">
        <v>263</v>
      </c>
      <c r="H26" s="136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1"/>
      <c r="C30" s="151"/>
      <c r="D30" s="152"/>
      <c r="E30" s="160"/>
      <c r="F30" s="151"/>
      <c r="G30" s="151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0" t="s">
        <v>333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334</v>
      </c>
      <c r="D48" s="133"/>
      <c r="E48" s="134"/>
      <c r="F48" s="16"/>
      <c r="G48" s="51" t="s">
        <v>271</v>
      </c>
      <c r="H48" s="137" t="s">
        <v>335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336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4" t="s">
        <v>273</v>
      </c>
      <c r="D53" s="144"/>
      <c r="E53" s="144"/>
      <c r="F53" s="144"/>
      <c r="G53" s="144"/>
      <c r="H53" s="14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I26 I24 A30:I30 A32:I32 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  <protectedRange sqref="D22:F22" name="Range1_11"/>
    <protectedRange sqref="C24:G24" name="Range1_12"/>
    <protectedRange sqref="C26" name="Range1_13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0">
      <selection activeCell="K69" sqref="K69"/>
    </sheetView>
  </sheetViews>
  <sheetFormatPr defaultColWidth="9.140625" defaultRowHeight="12.75"/>
  <cols>
    <col min="1" max="7" width="9.140625" style="52" customWidth="1"/>
    <col min="8" max="8" width="6.00390625" style="52" customWidth="1"/>
    <col min="9" max="9" width="9.140625" style="52" customWidth="1"/>
    <col min="10" max="11" width="9.8515625" style="52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337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318</v>
      </c>
      <c r="K4" s="60" t="s">
        <v>319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30926838</v>
      </c>
      <c r="K8" s="53">
        <f>K9+K16+K26+K35+K39</f>
        <v>29743070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174848</v>
      </c>
      <c r="K9" s="53">
        <f>SUM(K10:K15)</f>
        <v>100018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135776</v>
      </c>
      <c r="K11" s="7">
        <v>100018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39072</v>
      </c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29844810</v>
      </c>
      <c r="K16" s="53">
        <f>SUM(K17:K25)</f>
        <v>29073699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260194</v>
      </c>
      <c r="K17" s="7">
        <v>260194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18604738</v>
      </c>
      <c r="K18" s="7">
        <v>18094733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248123</v>
      </c>
      <c r="K19" s="7">
        <v>295186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724651</v>
      </c>
      <c r="K20" s="7">
        <v>685353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311084</v>
      </c>
      <c r="K24" s="7">
        <v>311084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9696020</v>
      </c>
      <c r="K25" s="7">
        <v>9427149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907180</v>
      </c>
      <c r="K26" s="53">
        <f>SUM(K27:K34)</f>
        <v>569353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129367</v>
      </c>
      <c r="K27" s="7">
        <v>137367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599307</v>
      </c>
      <c r="K29" s="7">
        <v>24460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178506</v>
      </c>
      <c r="K32" s="7">
        <v>407526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97854586</v>
      </c>
      <c r="K40" s="53">
        <f>K41+K49+K56+K64</f>
        <v>90719144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11205</v>
      </c>
      <c r="K41" s="53">
        <f>SUM(K42:K48)</f>
        <v>9406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11205</v>
      </c>
      <c r="K42" s="7">
        <v>9406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27065612</v>
      </c>
      <c r="K49" s="53">
        <f>SUM(K50:K55)</f>
        <v>23520018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24384623</v>
      </c>
      <c r="K51" s="7">
        <v>20954068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691</v>
      </c>
      <c r="K53" s="7">
        <v>3680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338651</v>
      </c>
      <c r="K54" s="7">
        <v>1176025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2341647</v>
      </c>
      <c r="K55" s="7">
        <v>1386245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60661867</v>
      </c>
      <c r="K56" s="53">
        <f>SUM(K57:K63)</f>
        <v>45400044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60661867</v>
      </c>
      <c r="K62" s="7">
        <v>45400044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10115902</v>
      </c>
      <c r="K64" s="7">
        <v>21789676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190228</v>
      </c>
      <c r="K65" s="7">
        <v>2737247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128971652</v>
      </c>
      <c r="K66" s="53">
        <f>K7+K8+K40+K65</f>
        <v>123199461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1454287</v>
      </c>
      <c r="K67" s="8">
        <v>1454287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87464339</v>
      </c>
      <c r="K69" s="54">
        <f>K70+K71+K72+K78+K79+K82+K85</f>
        <v>83561440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44338000</v>
      </c>
      <c r="K70" s="7">
        <v>44338000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26698574</v>
      </c>
      <c r="K71" s="7">
        <v>26698574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3383993</v>
      </c>
      <c r="K72" s="53">
        <f>K73+K74-K75+K76+K77</f>
        <v>2801050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2460300</v>
      </c>
      <c r="K73" s="7">
        <v>2216900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449</v>
      </c>
      <c r="K74" s="7">
        <v>449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923244</v>
      </c>
      <c r="K77" s="7">
        <v>583701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6633833</v>
      </c>
      <c r="K79" s="53">
        <f>K80-K81</f>
        <v>6976016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6633833</v>
      </c>
      <c r="K80" s="7">
        <v>6976016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6409939</v>
      </c>
      <c r="K82" s="53">
        <f>K83-K84</f>
        <v>2747800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6409939</v>
      </c>
      <c r="K83" s="7">
        <v>2747800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2768272</v>
      </c>
      <c r="K86" s="53">
        <f>SUM(K87:K89)</f>
        <v>2768272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2768272</v>
      </c>
      <c r="K89" s="7">
        <v>2768272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38635480</v>
      </c>
      <c r="K100" s="53">
        <f>SUM(K101:K112)</f>
        <v>36813706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3082097</v>
      </c>
      <c r="K104" s="7">
        <v>9421287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20513313</v>
      </c>
      <c r="K105" s="7">
        <v>15069208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1790860</v>
      </c>
      <c r="K108" s="7">
        <v>1493679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1573747</v>
      </c>
      <c r="K109" s="7">
        <v>1561978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379980</v>
      </c>
      <c r="K110" s="7">
        <v>462840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11295483</v>
      </c>
      <c r="K112" s="7">
        <v>8804714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103561</v>
      </c>
      <c r="K113" s="7">
        <v>56043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128971652</v>
      </c>
      <c r="K114" s="53">
        <f>K69+K86+K90+K100+K113</f>
        <v>123199461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1454287</v>
      </c>
      <c r="K115" s="8">
        <v>1454287</v>
      </c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17" sqref="K1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337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318</v>
      </c>
      <c r="K4" s="235"/>
      <c r="L4" s="235" t="s">
        <v>319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17210823</v>
      </c>
      <c r="K7" s="54">
        <f>SUM(K8:K9)</f>
        <v>9889162</v>
      </c>
      <c r="L7" s="54">
        <f>SUM(L8:L9)</f>
        <v>19408962</v>
      </c>
      <c r="M7" s="54">
        <f>SUM(M8:M9)</f>
        <v>11378309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15086241</v>
      </c>
      <c r="K8" s="7">
        <v>8831163</v>
      </c>
      <c r="L8" s="7">
        <v>17276363</v>
      </c>
      <c r="M8" s="7">
        <v>10321264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2124582</v>
      </c>
      <c r="K9" s="7">
        <v>1057999</v>
      </c>
      <c r="L9" s="7">
        <v>2132599</v>
      </c>
      <c r="M9" s="7">
        <v>1057045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J11+J12+J16+J20+J21+J22+J25+J26+1</f>
        <v>15505541</v>
      </c>
      <c r="K10" s="53">
        <f>K11+K12+K16+K20+K21+K22+K25+K26</f>
        <v>8257190</v>
      </c>
      <c r="L10" s="53">
        <f>L11+L12+L16+L20+L21+L22+L25+L26</f>
        <v>17032699</v>
      </c>
      <c r="M10" s="53">
        <f>M11+M12+M16+M20+M21+M22+M25+M26</f>
        <v>9194896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2789671</v>
      </c>
      <c r="K12" s="53">
        <f>SUM(K13:K15)</f>
        <v>1340526</v>
      </c>
      <c r="L12" s="53">
        <f>SUM(L13:L15)</f>
        <v>3051773</v>
      </c>
      <c r="M12" s="53">
        <f>SUM(M13:M15)</f>
        <v>1365989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740589</v>
      </c>
      <c r="K13" s="7">
        <v>372819</v>
      </c>
      <c r="L13" s="7">
        <v>920201</v>
      </c>
      <c r="M13" s="7">
        <v>464295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2049082</v>
      </c>
      <c r="K15" s="7">
        <v>967707</v>
      </c>
      <c r="L15" s="7">
        <v>2131572</v>
      </c>
      <c r="M15" s="7">
        <v>901694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9469621</v>
      </c>
      <c r="K16" s="53">
        <f>SUM(K17:K19)</f>
        <v>5171186</v>
      </c>
      <c r="L16" s="53">
        <f>SUM(L17:L19)</f>
        <v>10611392</v>
      </c>
      <c r="M16" s="53">
        <f>SUM(M17:M19)</f>
        <v>6013526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5628564</v>
      </c>
      <c r="K17" s="7">
        <v>3051161</v>
      </c>
      <c r="L17" s="7">
        <v>6315254</v>
      </c>
      <c r="M17" s="7">
        <v>3521267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2464235</v>
      </c>
      <c r="K18" s="7">
        <v>1369229</v>
      </c>
      <c r="L18" s="7">
        <v>2756609</v>
      </c>
      <c r="M18" s="7">
        <v>1618799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1376822</v>
      </c>
      <c r="K19" s="7">
        <v>750796</v>
      </c>
      <c r="L19" s="7">
        <v>1539529</v>
      </c>
      <c r="M19" s="7">
        <v>873460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1147499</v>
      </c>
      <c r="K20" s="7">
        <v>572667</v>
      </c>
      <c r="L20" s="7">
        <v>1222263</v>
      </c>
      <c r="M20" s="7">
        <v>582011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2095757</v>
      </c>
      <c r="K21" s="7">
        <v>1172811</v>
      </c>
      <c r="L21" s="7">
        <v>2059553</v>
      </c>
      <c r="M21" s="7">
        <v>1145660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2992</v>
      </c>
      <c r="K26" s="7"/>
      <c r="L26" s="7">
        <v>87718</v>
      </c>
      <c r="M26" s="7">
        <v>87710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551093</v>
      </c>
      <c r="K27" s="53">
        <f>SUM(K28:K32)</f>
        <v>160287</v>
      </c>
      <c r="L27" s="53">
        <f>SUM(L28:L32)</f>
        <v>439377</v>
      </c>
      <c r="M27" s="53">
        <f>SUM(M28:M32)</f>
        <v>201918</v>
      </c>
    </row>
    <row r="28" spans="1:13" ht="27" customHeight="1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26.25" customHeight="1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551093</v>
      </c>
      <c r="K29" s="7">
        <v>160287</v>
      </c>
      <c r="L29" s="7">
        <v>439377</v>
      </c>
      <c r="M29" s="7">
        <v>201918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12</v>
      </c>
      <c r="K33" s="53">
        <f>SUM(K34:K37)</f>
        <v>11</v>
      </c>
      <c r="L33" s="53">
        <f>SUM(L34:L37)</f>
        <v>67840</v>
      </c>
      <c r="M33" s="53">
        <f>SUM(M34:M37)</f>
        <v>67512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12</v>
      </c>
      <c r="K35" s="7">
        <v>11</v>
      </c>
      <c r="L35" s="7">
        <v>67840</v>
      </c>
      <c r="M35" s="7">
        <v>67512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17761916</v>
      </c>
      <c r="K42" s="53">
        <f>K7+K27+K38+K40</f>
        <v>10049449</v>
      </c>
      <c r="L42" s="53">
        <f>L7+L27+L38+L40</f>
        <v>19848339</v>
      </c>
      <c r="M42" s="53">
        <f>M7+M27+M38+M40</f>
        <v>11580227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15505553</v>
      </c>
      <c r="K43" s="53">
        <f>K10+K33+K39+K41</f>
        <v>8257201</v>
      </c>
      <c r="L43" s="53">
        <f>L10+L33+L39+L41</f>
        <v>17100539</v>
      </c>
      <c r="M43" s="53">
        <f>M10+M33+M39+M41</f>
        <v>9262408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2256363</v>
      </c>
      <c r="K44" s="53">
        <f>K42-K43</f>
        <v>1792248</v>
      </c>
      <c r="L44" s="53">
        <f>L42-L43</f>
        <v>2747800</v>
      </c>
      <c r="M44" s="53">
        <f>M42-M43</f>
        <v>2317819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2256363</v>
      </c>
      <c r="K45" s="53">
        <f>IF(K42&gt;K43,K42-K43,0)</f>
        <v>1792248</v>
      </c>
      <c r="L45" s="53">
        <f>IF(L42&gt;L43,L42-L43,0)</f>
        <v>2747800</v>
      </c>
      <c r="M45" s="53">
        <f>IF(M42&gt;M43,M42-M43,0)</f>
        <v>2317819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451273</v>
      </c>
      <c r="K47" s="7">
        <v>358450</v>
      </c>
      <c r="L47" s="7">
        <v>392760</v>
      </c>
      <c r="M47" s="7">
        <v>306764</v>
      </c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1805090</v>
      </c>
      <c r="K48" s="53">
        <f>K44-K47</f>
        <v>1433798</v>
      </c>
      <c r="L48" s="53">
        <f>L44-L47</f>
        <v>2355040</v>
      </c>
      <c r="M48" s="53">
        <f>M44-M47</f>
        <v>2011055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1805090</v>
      </c>
      <c r="K49" s="53">
        <f>IF(K48&gt;0,K48,0)</f>
        <v>1433798</v>
      </c>
      <c r="L49" s="53">
        <f>IF(L48&gt;0,L48,0)</f>
        <v>2355040</v>
      </c>
      <c r="M49" s="53">
        <f>IF(M48&gt;0,M48,0)</f>
        <v>2011055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/>
      <c r="K56" s="6"/>
      <c r="L56" s="6"/>
      <c r="M56" s="6"/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9" sqref="A19:H2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340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2256363</v>
      </c>
      <c r="K7" s="7">
        <v>1963800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1147499</v>
      </c>
      <c r="K8" s="7">
        <v>1222263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2580075</v>
      </c>
      <c r="K10" s="7">
        <v>3545594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1799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156730</v>
      </c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6140667</v>
      </c>
      <c r="K13" s="53">
        <f>SUM(K7:K12)</f>
        <v>6733456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5489646</v>
      </c>
      <c r="K14" s="7">
        <v>1821774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1063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4422890</v>
      </c>
      <c r="K17" s="7">
        <v>2652675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9913599</v>
      </c>
      <c r="K18" s="53">
        <f>SUM(K14:K17)</f>
        <v>4474449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0</v>
      </c>
      <c r="K19" s="53">
        <f>IF(K13&gt;K18,K13-K18,0)</f>
        <v>2259007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3772932</v>
      </c>
      <c r="K20" s="53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>
        <v>1500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736683</v>
      </c>
      <c r="K24" s="7">
        <v>671467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>
        <v>574848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736683</v>
      </c>
      <c r="K27" s="53">
        <f>SUM(K22:K26)</f>
        <v>1247815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86273</v>
      </c>
      <c r="K28" s="7">
        <v>369085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8000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86273</v>
      </c>
      <c r="K31" s="53">
        <f>SUM(K28:K30)</f>
        <v>377085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650410</v>
      </c>
      <c r="K32" s="53">
        <f>IF(K27&gt;K31,K27-K31,0)</f>
        <v>870730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213920</v>
      </c>
      <c r="K36" s="7">
        <v>259300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9373755</v>
      </c>
      <c r="K37" s="7">
        <v>15291807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9587675</v>
      </c>
      <c r="K38" s="53">
        <f>SUM(K35:K37)</f>
        <v>15551107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6650700</v>
      </c>
      <c r="K40" s="7">
        <v>6650700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311332</v>
      </c>
      <c r="K43" s="7">
        <v>356370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6962032</v>
      </c>
      <c r="K44" s="53">
        <f>SUM(K39:K43)</f>
        <v>7007070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2625643</v>
      </c>
      <c r="K45" s="53">
        <f>IF(K38&gt;K44,K38-K44,0)</f>
        <v>8544037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11673774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496879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18240068</v>
      </c>
      <c r="K49" s="7">
        <v>10115902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f>K47</f>
        <v>11673774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f>J48</f>
        <v>496879</v>
      </c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17743189</v>
      </c>
      <c r="K52" s="61">
        <f>K49+K50-K51</f>
        <v>21789676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11" sqref="A11:H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40544</v>
      </c>
      <c r="F2" s="43" t="s">
        <v>250</v>
      </c>
      <c r="G2" s="285">
        <v>40724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44338000</v>
      </c>
      <c r="K5" s="45">
        <v>44338000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26698574</v>
      </c>
      <c r="K6" s="46">
        <v>26698574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3383993</v>
      </c>
      <c r="K7" s="46">
        <v>2801050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6633833</v>
      </c>
      <c r="K8" s="46">
        <v>6976016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6409939</v>
      </c>
      <c r="K9" s="46">
        <v>2747800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87464339</v>
      </c>
      <c r="K14" s="79">
        <f>SUM(K5:K13)</f>
        <v>83561440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6" sqref="D1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341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Sabina Delpin</cp:lastModifiedBy>
  <cp:lastPrinted>2011-03-28T11:17:39Z</cp:lastPrinted>
  <dcterms:created xsi:type="dcterms:W3CDTF">2008-10-17T11:51:54Z</dcterms:created>
  <dcterms:modified xsi:type="dcterms:W3CDTF">2011-07-29T06:34:27Z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