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102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<sst xmlns="http://schemas.openxmlformats.org/spreadsheetml/2006/main" count="395" uniqueCount="343">
  <si>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</si>
  <si>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</si>
  <si>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</si>
  <si>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</si>
  <si>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</si>
  <si>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</si>
  <si>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</si>
  <si>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</si>
  <si>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</si>
  <si>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</si>
  <si>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</si>
  <si>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</si>
  <si>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</si>
  <si>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</si>
  <si>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</si>
  <si>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</si>
  <si>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</si>
  <si>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</si>
  <si>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</si>
  <si>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</si>
  <si>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</si>
  <si>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</si>
  <si>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</si>
  <si>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</si>
  <si>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</si>
  <si>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</si>
  <si>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</si>
  <si>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</si>
  <si>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</si>
  <si>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</si>
  <si>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</si>
  <si>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</si>
  <si>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</si>
  <si>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</si>
  <si>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</si>
  <si>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</si>
  <si>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</si>
  <si>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</si>
  <si>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</si>
  <si>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</si>
  <si>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</si>
  <si>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</si>
  <si>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</si>
  <si>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</si>
  <si>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</si>
  <si>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</si>
  <si>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</si>
  <si>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</si>
  <si>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</si>
  <si>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</si>
  <si>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</si>
  <si>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</si>
  <si>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</si>
  <si>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</si>
  <si>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</si>
  <si>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</si>
  <si>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</si>
  <si>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</si>
  <si>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</si>
  <si>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</si>
  <si>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</si>
  <si>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</si>
  <si>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</si>
  <si>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</si>
  <si>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</si>
  <si>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</si>
  <si>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</si>
  <si>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</si>
  <si>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</si>
  <si>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</si>
  <si>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</si>
  <si>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</si>
  <si>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</si>
  <si>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</si>
  <si>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</si>
  <si>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</si>
  <si>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</si>
  <si>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</si>
  <si>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</si>
  <si>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</si>
  <si>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</si>
  <si>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</si>
  <si>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</si>
  <si>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</si>
  <si>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</si>
  <si>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</si>
  <si>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</si>
  <si>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</si>
  <si>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</si>
  <si>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</si>
  <si>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</si>
  <si>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</si>
  <si>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</si>
  <si>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</si>
  <si>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</si>
  <si>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</si>
  <si>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</si>
  <si>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</si>
  <si>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</si>
  <si>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</si>
  <si>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</si>
  <si>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</si>
  <si>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</si>
  <si>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</si>
  <si>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</si>
  <si>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</si>
  <si>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</si>
  <si>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</si>
  <si>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</si>
  <si>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</si>
  <si>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</si>
  <si>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</si>
  <si>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</si>
  <si>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</si>
  <si>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</si>
  <si>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</si>
  <si>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</si>
  <si>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</si>
  <si>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</si>
  <si>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</si>
  <si>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</si>
  <si>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</si>
  <si>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</si>
  <si>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</si>
  <si>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</si>
  <si>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</si>
  <si>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</si>
  <si>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</si>
  <si>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</si>
  <si>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</si>
  <si>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</si>
  <si>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</si>
  <si>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</si>
  <si>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</si>
  <si>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</si>
  <si>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</si>
  <si>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</si>
  <si>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</si>
  <si>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</si>
  <si>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</si>
  <si>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</si>
  <si>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</si>
  <si>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</si>
  <si>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</si>
  <si>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</si>
  <si>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</si>
  <si>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</si>
  <si>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</si>
  <si>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</si>
  <si>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</si>
  <si>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</si>
  <si>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</si>
  <si>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</si>
  <si>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</si>
  <si>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</si>
  <si>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</si>
  <si>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</si>
  <si>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</si>
  <si>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</si>
  <si>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</si>
  <si>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</si>
  <si>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</si>
  <si>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</si>
  <si>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</si>
  <si>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</si>
  <si>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</si>
  <si>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</si>
  <si>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</si>
  <si>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</si>
  <si>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</si>
  <si>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</si>
  <si>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</si>
  <si>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</si>
  <si>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</si>
  <si>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</si>
  <si>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</si>
  <si>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</si>
  <si>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</si>
  <si>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</si>
  <si>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</si>
  <si>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</si>
  <si>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</si>
  <si>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</si>
  <si>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</si>
  <si>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</si>
  <si>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</si>
  <si>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</si>
  <si>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</si>
  <si>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</si>
  <si>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</si>
  <si>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</si>
  <si>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</si>
  <si>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</si>
  <si>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</si>
  <si>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</si>
  <si>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</si>
  <si>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</si>
  <si>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</si>
  <si>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</si>
  <si>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</si>
  <si>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</si>
  <si>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</si>
  <si>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</si>
  <si>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</si>
  <si>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</si>
  <si>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</si>
  <si>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</si>
  <si>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</si>
  <si>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</si>
  <si>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</si>
  <si>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</si>
  <si>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</si>
  <si>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</si>
  <si>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</si>
  <si>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</si>
  <si>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</si>
  <si>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</si>
  <si>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</si>
  <si>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</si>
  <si>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</si>
  <si>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</si>
  <si>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</si>
  <si>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</si>
  <si>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</si>
  <si>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</si>
  <si>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</si>
  <si>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</si>
  <si>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</si>
  <si>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</si>
  <si>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</si>
  <si>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</si>
  <si>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</si>
  <si>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</si>
  <si>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</si>
  <si>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</si>
  <si>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</si>
  <si>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</si>
  <si>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</si>
  <si>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</si>
  <si>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</si>
  <si>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</si>
  <si>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</si>
  <si>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</si>
  <si>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</si>
  <si>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</si>
  <si>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</si>
  <si>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</si>
  <si>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</si>
  <si>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</si>
  <si>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</si>
  <si>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</si>
  <si>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</si>
  <si>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</si>
  <si>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</si>
  <si>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</si>
  <si>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</si>
  <si>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</si>
  <si>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</si>
  <si>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</si>
  <si>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</si>
  <si>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</si>
  <si>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</si>
  <si>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</si>
  <si>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</si>
  <si>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</si>
  <si>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</si>
  <si>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</si>
  <si>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</si>
  <si>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</si>
  <si>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</si>
  <si>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</si>
  <si>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</si>
  <si>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</si>
  <si>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</si>
  <si>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</si>
  <si>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</si>
  <si>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</si>
  <si>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</si>
  <si>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</si>
  <si>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</si>
  <si>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</si>
  <si>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</si>
  <si>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</si>
  <si>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</si>
  <si>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</si>
  <si>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</si>
  <si>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</si>
  <si>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</si>
  <si>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</si>
  <si>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</si>
  <si>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</si>
  <si>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</si>
  <si>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</si>
  <si>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</si>
  <si>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</si>
  <si>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</si>
  <si>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</si>
  <si>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</si>
  <si>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</si>
  <si>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</si>
  <si>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</si>
  <si>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</si>
  <si>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</si>
  <si>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</si>
  <si>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</si>
  <si>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</si>
  <si>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</si>
  <si>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</si>
  <si>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</si>
  <si>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</si>
  <si>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</si>
  <si>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</si>
  <si>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</si>
  <si>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</si>
  <si>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</si>
  <si>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</si>
  <si>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</si>
  <si>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</si>
  <si>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</si>
  <si>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</si>
  <si>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</si>
  <si>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</si>
  <si>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03334309</t>
  </si>
  <si>
    <t>040005097</t>
  </si>
  <si>
    <t>95976200516</t>
  </si>
  <si>
    <t>JADROAGENT D.D.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</si>
  <si>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</si>
  <si>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</si>
  <si>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</si>
  <si>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</si>
  <si>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</si>
  <si>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</si>
  <si>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</si>
  <si>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CVITAN ANKICA</t>
  </si>
  <si>
    <t>051780701</t>
  </si>
  <si>
    <t>051335372</t>
  </si>
  <si>
    <t>BABIĆ NIKOLA</t>
  </si>
  <si>
    <t>stanje na dan 31.03.2011.</t>
  </si>
  <si>
    <t>u razdoblju _01.01.2011. do 31.03.2011.</t>
  </si>
  <si>
    <t>Obveznik: JADROAGENT D.D.</t>
  </si>
  <si>
    <t>u razdoblju 01.01.2011. do 31.03.2011.</t>
  </si>
  <si>
    <t>za razdoblje od 01.01.2011.</t>
  </si>
  <si>
    <t>do 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</si>
</sst>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B28">
      <selection activeCell="C54" sqref="C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8">
        <v>40544</v>
      </c>
      <c r="F2" s="12"/>
      <c r="G2" s="13" t="s">
        <v>250</v>
      </c>
      <c r="H2" s="118">
        <v>40633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49">
        <v>51000</v>
      </c>
      <c r="D14" s="150"/>
      <c r="E14" s="16"/>
      <c r="F14" s="143" t="s">
        <v>326</v>
      </c>
      <c r="G14" s="147"/>
      <c r="H14" s="147"/>
      <c r="I14" s="14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51" t="s">
        <v>328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51" t="s">
        <v>329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9">
        <v>373</v>
      </c>
      <c r="D22" s="143" t="s">
        <v>326</v>
      </c>
      <c r="E22" s="144"/>
      <c r="F22" s="145"/>
      <c r="G22" s="139"/>
      <c r="H22" s="14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9">
        <v>8</v>
      </c>
      <c r="D24" s="143" t="s">
        <v>330</v>
      </c>
      <c r="E24" s="144"/>
      <c r="F24" s="144"/>
      <c r="G24" s="145"/>
      <c r="H24" s="50" t="s">
        <v>261</v>
      </c>
      <c r="I24" s="120">
        <v>185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21" t="s">
        <v>331</v>
      </c>
      <c r="D26" s="25"/>
      <c r="E26" s="33"/>
      <c r="F26" s="24"/>
      <c r="G26" s="157" t="s">
        <v>263</v>
      </c>
      <c r="H26" s="140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5"/>
      <c r="H30" s="131"/>
      <c r="I30" s="132"/>
      <c r="J30" s="10"/>
      <c r="K30" s="10"/>
      <c r="L30" s="10"/>
    </row>
    <row r="31" spans="1:12" ht="12.75">
      <c r="A31" s="92"/>
      <c r="B31" s="22"/>
      <c r="C31" s="21"/>
      <c r="D31" s="165"/>
      <c r="E31" s="165"/>
      <c r="F31" s="165"/>
      <c r="G31" s="166"/>
      <c r="H31" s="16"/>
      <c r="I31" s="99"/>
      <c r="J31" s="10"/>
      <c r="K31" s="10"/>
      <c r="L31" s="10"/>
    </row>
    <row r="32" spans="1:12" ht="12.75">
      <c r="A32" s="154"/>
      <c r="B32" s="155"/>
      <c r="C32" s="155"/>
      <c r="D32" s="156"/>
      <c r="E32" s="154"/>
      <c r="F32" s="155"/>
      <c r="G32" s="155"/>
      <c r="H32" s="131"/>
      <c r="I32" s="13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4"/>
      <c r="B34" s="155"/>
      <c r="C34" s="155"/>
      <c r="D34" s="156"/>
      <c r="E34" s="154"/>
      <c r="F34" s="155"/>
      <c r="G34" s="155"/>
      <c r="H34" s="131"/>
      <c r="I34" s="13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4"/>
      <c r="B36" s="155"/>
      <c r="C36" s="155"/>
      <c r="D36" s="156"/>
      <c r="E36" s="154"/>
      <c r="F36" s="155"/>
      <c r="G36" s="155"/>
      <c r="H36" s="131"/>
      <c r="I36" s="132"/>
      <c r="J36" s="10"/>
      <c r="K36" s="10"/>
      <c r="L36" s="10"/>
    </row>
    <row r="37" spans="1:12" ht="12.75">
      <c r="A37" s="101"/>
      <c r="B37" s="30"/>
      <c r="C37" s="172"/>
      <c r="D37" s="173"/>
      <c r="E37" s="16"/>
      <c r="F37" s="172"/>
      <c r="G37" s="173"/>
      <c r="H37" s="16"/>
      <c r="I37" s="93"/>
      <c r="J37" s="10"/>
      <c r="K37" s="10"/>
      <c r="L37" s="10"/>
    </row>
    <row r="38" spans="1:12" ht="12.75">
      <c r="A38" s="154"/>
      <c r="B38" s="155"/>
      <c r="C38" s="155"/>
      <c r="D38" s="156"/>
      <c r="E38" s="154"/>
      <c r="F38" s="155"/>
      <c r="G38" s="155"/>
      <c r="H38" s="131"/>
      <c r="I38" s="13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4"/>
      <c r="B40" s="155"/>
      <c r="C40" s="155"/>
      <c r="D40" s="156"/>
      <c r="E40" s="154"/>
      <c r="F40" s="155"/>
      <c r="G40" s="155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267</v>
      </c>
      <c r="B44" s="171"/>
      <c r="C44" s="131"/>
      <c r="D44" s="132"/>
      <c r="E44" s="26"/>
      <c r="F44" s="143"/>
      <c r="G44" s="155"/>
      <c r="H44" s="155"/>
      <c r="I44" s="156"/>
      <c r="J44" s="10"/>
      <c r="K44" s="10"/>
      <c r="L44" s="10"/>
    </row>
    <row r="45" spans="1:12" ht="12.75">
      <c r="A45" s="101"/>
      <c r="B45" s="30"/>
      <c r="C45" s="172"/>
      <c r="D45" s="173"/>
      <c r="E45" s="16"/>
      <c r="F45" s="172"/>
      <c r="G45" s="174"/>
      <c r="H45" s="35"/>
      <c r="I45" s="105"/>
      <c r="J45" s="10"/>
      <c r="K45" s="10"/>
      <c r="L45" s="10"/>
    </row>
    <row r="46" spans="1:12" ht="12.75">
      <c r="A46" s="128" t="s">
        <v>268</v>
      </c>
      <c r="B46" s="171"/>
      <c r="C46" s="143" t="s">
        <v>333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270</v>
      </c>
      <c r="B48" s="171"/>
      <c r="C48" s="177" t="s">
        <v>334</v>
      </c>
      <c r="D48" s="178"/>
      <c r="E48" s="179"/>
      <c r="F48" s="16"/>
      <c r="G48" s="50" t="s">
        <v>271</v>
      </c>
      <c r="H48" s="177" t="s">
        <v>335</v>
      </c>
      <c r="I48" s="17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257</v>
      </c>
      <c r="B50" s="171"/>
      <c r="C50" s="184" t="s">
        <v>328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272</v>
      </c>
      <c r="B52" s="140"/>
      <c r="C52" s="177" t="s">
        <v>336</v>
      </c>
      <c r="D52" s="178"/>
      <c r="E52" s="178"/>
      <c r="F52" s="178"/>
      <c r="G52" s="178"/>
      <c r="H52" s="178"/>
      <c r="I52" s="148"/>
      <c r="J52" s="10"/>
      <c r="K52" s="10"/>
      <c r="L52" s="10"/>
    </row>
    <row r="53" spans="1:12" ht="12.75">
      <c r="A53" s="106"/>
      <c r="B53" s="20"/>
      <c r="C53" s="167" t="s">
        <v>273</v>
      </c>
      <c r="D53" s="167"/>
      <c r="E53" s="167"/>
      <c r="F53" s="167"/>
      <c r="G53" s="167"/>
      <c r="H53" s="16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5" t="s">
        <v>274</v>
      </c>
      <c r="C55" s="186"/>
      <c r="D55" s="186"/>
      <c r="E55" s="186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6"/>
      <c r="B57" s="187" t="s">
        <v>306</v>
      </c>
      <c r="C57" s="188"/>
      <c r="D57" s="188"/>
      <c r="E57" s="188"/>
      <c r="F57" s="188"/>
      <c r="G57" s="188"/>
      <c r="H57" s="188"/>
      <c r="I57" s="108"/>
      <c r="J57" s="10"/>
      <c r="K57" s="10"/>
      <c r="L57" s="10"/>
    </row>
    <row r="58" spans="1:12" ht="12.75">
      <c r="A58" s="106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6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2"/>
      <c r="H63" s="183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P10" sqref="P10"/>
    </sheetView>
  </sheetViews>
  <sheetFormatPr defaultColWidth="9.140625" defaultRowHeight="12.75"/>
  <cols>
    <col min="1" max="9" width="9.140625" style="51" customWidth="1"/>
    <col min="10" max="10" width="10.00390625" style="51" customWidth="1"/>
    <col min="11" max="11" width="9.7109375" style="51" customWidth="1"/>
    <col min="12" max="16384" width="9.140625" style="51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7" t="s">
        <v>278</v>
      </c>
      <c r="J4" s="58" t="s">
        <v>318</v>
      </c>
      <c r="K4" s="59" t="s">
        <v>319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2"/>
      <c r="I7" s="3">
        <v>1</v>
      </c>
      <c r="J7" s="6"/>
      <c r="K7" s="6"/>
    </row>
    <row r="8" spans="1:11" ht="12.75">
      <c r="A8" s="190" t="s">
        <v>13</v>
      </c>
      <c r="B8" s="191"/>
      <c r="C8" s="191"/>
      <c r="D8" s="191"/>
      <c r="E8" s="191"/>
      <c r="F8" s="191"/>
      <c r="G8" s="191"/>
      <c r="H8" s="192"/>
      <c r="I8" s="1">
        <v>2</v>
      </c>
      <c r="J8" s="52">
        <f>J9+J16+J26+J35+J39</f>
        <v>30926838</v>
      </c>
      <c r="K8" s="52">
        <f>K9+K16+K26+K35+K39</f>
        <v>30639555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2">
        <f>SUM(J10:J15)</f>
        <v>174848</v>
      </c>
      <c r="K9" s="52">
        <f>SUM(K10:K15)</f>
        <v>124516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135776</v>
      </c>
      <c r="K11" s="7">
        <v>108887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39072</v>
      </c>
      <c r="K15" s="7">
        <v>15629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2">
        <f>SUM(J17:J25)</f>
        <v>29844810</v>
      </c>
      <c r="K16" s="52">
        <f>SUM(K17:K25)</f>
        <v>29523816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260194</v>
      </c>
      <c r="K17" s="7">
        <v>260194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18604738</v>
      </c>
      <c r="K18" s="7">
        <v>18349736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248123</v>
      </c>
      <c r="K19" s="7">
        <v>341466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724651</v>
      </c>
      <c r="K20" s="7">
        <v>699751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/>
      <c r="K23" s="7"/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311084</v>
      </c>
      <c r="K24" s="7">
        <v>311084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9696020</v>
      </c>
      <c r="K25" s="7">
        <v>9561585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2">
        <f>SUM(J27:J34)</f>
        <v>907180</v>
      </c>
      <c r="K26" s="52">
        <f>SUM(K27:K34)</f>
        <v>991223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129367</v>
      </c>
      <c r="K27" s="7">
        <v>129367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599307</v>
      </c>
      <c r="K29" s="7">
        <v>599307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178506</v>
      </c>
      <c r="K32" s="7">
        <v>262549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190" t="s">
        <v>240</v>
      </c>
      <c r="B40" s="191"/>
      <c r="C40" s="191"/>
      <c r="D40" s="191"/>
      <c r="E40" s="191"/>
      <c r="F40" s="191"/>
      <c r="G40" s="191"/>
      <c r="H40" s="192"/>
      <c r="I40" s="1">
        <v>34</v>
      </c>
      <c r="J40" s="52">
        <f>J41+J49+J56+J64</f>
        <v>97854586</v>
      </c>
      <c r="K40" s="52">
        <f>K41+K49+K56+K64</f>
        <v>84015723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2">
        <f>SUM(J42:J48)</f>
        <v>11205</v>
      </c>
      <c r="K41" s="52">
        <f>SUM(K42:K48)</f>
        <v>10346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11205</v>
      </c>
      <c r="K42" s="7">
        <v>10346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2">
        <f>SUM(J50:J55)</f>
        <v>27065612</v>
      </c>
      <c r="K49" s="52">
        <f>SUM(K50:K55)</f>
        <v>21731379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24384623</v>
      </c>
      <c r="K51" s="7">
        <v>20116008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691</v>
      </c>
      <c r="K53" s="7">
        <v>1628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338651</v>
      </c>
      <c r="K54" s="7">
        <v>537904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2341647</v>
      </c>
      <c r="K55" s="7">
        <v>1075839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2">
        <f>SUM(J57:J63)</f>
        <v>60661867</v>
      </c>
      <c r="K56" s="52">
        <f>SUM(K57:K63)</f>
        <v>46479884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60661867</v>
      </c>
      <c r="K62" s="7">
        <v>46479884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10115902</v>
      </c>
      <c r="K64" s="7">
        <v>15794114</v>
      </c>
    </row>
    <row r="65" spans="1:11" ht="12.75">
      <c r="A65" s="190" t="s">
        <v>56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>
        <v>190228</v>
      </c>
      <c r="K65" s="7">
        <v>2068472</v>
      </c>
    </row>
    <row r="66" spans="1:11" ht="12.75">
      <c r="A66" s="190" t="s">
        <v>241</v>
      </c>
      <c r="B66" s="191"/>
      <c r="C66" s="191"/>
      <c r="D66" s="191"/>
      <c r="E66" s="191"/>
      <c r="F66" s="191"/>
      <c r="G66" s="191"/>
      <c r="H66" s="192"/>
      <c r="I66" s="1">
        <v>60</v>
      </c>
      <c r="J66" s="52">
        <f>J7+J8+J40+J65</f>
        <v>128971652</v>
      </c>
      <c r="K66" s="52">
        <f>K7+K8+K40+K65</f>
        <v>116723750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1454287</v>
      </c>
      <c r="K67" s="8">
        <v>1454287</v>
      </c>
    </row>
    <row r="68" spans="1:11" ht="12.75">
      <c r="A68" s="203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2"/>
      <c r="I69" s="3">
        <v>62</v>
      </c>
      <c r="J69" s="53">
        <f>J70+J71+J72+J78+J79+J82+J85</f>
        <v>87464339</v>
      </c>
      <c r="K69" s="53">
        <f>K70+K71+K72+K78+K79+K82+K85</f>
        <v>87894322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44338000</v>
      </c>
      <c r="K70" s="7">
        <v>44338000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26698574</v>
      </c>
      <c r="K71" s="7">
        <v>26698574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2">
        <f>J73+J74-J75+J76+J77</f>
        <v>3383993</v>
      </c>
      <c r="K72" s="52">
        <f>K73+K74-K75+K76+K77</f>
        <v>3383993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2460300</v>
      </c>
      <c r="K73" s="7">
        <v>2460300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449</v>
      </c>
      <c r="K74" s="7">
        <v>449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923244</v>
      </c>
      <c r="K77" s="7">
        <v>923244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2">
        <f>J80-J81</f>
        <v>6633833</v>
      </c>
      <c r="K79" s="52">
        <f>K80-K81</f>
        <v>13043773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6633833</v>
      </c>
      <c r="K80" s="7">
        <v>13043773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2">
        <f>J83-J84</f>
        <v>6409939</v>
      </c>
      <c r="K82" s="52">
        <f>K83-K84</f>
        <v>429982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6409939</v>
      </c>
      <c r="K83" s="7">
        <v>429982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190" t="s">
        <v>19</v>
      </c>
      <c r="B86" s="191"/>
      <c r="C86" s="191"/>
      <c r="D86" s="191"/>
      <c r="E86" s="191"/>
      <c r="F86" s="191"/>
      <c r="G86" s="191"/>
      <c r="H86" s="192"/>
      <c r="I86" s="1">
        <v>79</v>
      </c>
      <c r="J86" s="52">
        <f>SUM(J87:J89)</f>
        <v>2768272</v>
      </c>
      <c r="K86" s="52">
        <f>SUM(K87:K89)</f>
        <v>2768272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2768272</v>
      </c>
      <c r="K89" s="7">
        <v>2768272</v>
      </c>
    </row>
    <row r="90" spans="1:11" ht="12.75">
      <c r="A90" s="190" t="s">
        <v>20</v>
      </c>
      <c r="B90" s="191"/>
      <c r="C90" s="191"/>
      <c r="D90" s="191"/>
      <c r="E90" s="191"/>
      <c r="F90" s="191"/>
      <c r="G90" s="191"/>
      <c r="H90" s="192"/>
      <c r="I90" s="1">
        <v>83</v>
      </c>
      <c r="J90" s="52">
        <f>SUM(J91:J99)</f>
        <v>0</v>
      </c>
      <c r="K90" s="52">
        <f>SUM(K91:K99)</f>
        <v>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190" t="s">
        <v>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2">
        <f>SUM(J101:J112)</f>
        <v>38635480</v>
      </c>
      <c r="K100" s="52">
        <f>SUM(K101:K112)</f>
        <v>25087822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3082097</v>
      </c>
      <c r="K104" s="7">
        <v>3114826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20513313</v>
      </c>
      <c r="K105" s="7">
        <v>11363614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1790860</v>
      </c>
      <c r="K108" s="7">
        <v>994341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1573747</v>
      </c>
      <c r="K109" s="7">
        <v>660607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379980</v>
      </c>
      <c r="K110" s="7">
        <v>379980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11295483</v>
      </c>
      <c r="K112" s="7">
        <v>8574454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103561</v>
      </c>
      <c r="K113" s="7">
        <v>973334</v>
      </c>
    </row>
    <row r="114" spans="1:11" ht="12.75">
      <c r="A114" s="190" t="s">
        <v>25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2">
        <f>J69+J86+J90+J100+J113</f>
        <v>128971652</v>
      </c>
      <c r="K114" s="52">
        <f>K69+K86+K90+K100+K113</f>
        <v>116723750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1454287</v>
      </c>
      <c r="K115" s="8">
        <v>1454287</v>
      </c>
    </row>
    <row r="116" spans="1:11" ht="12.75">
      <c r="A116" s="203" t="s">
        <v>309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/>
      <c r="K119" s="8"/>
    </row>
    <row r="120" spans="1:11" ht="12.75">
      <c r="A120" s="196" t="s">
        <v>310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47" sqref="J47:M47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7" t="s">
        <v>279</v>
      </c>
      <c r="J4" s="249" t="s">
        <v>318</v>
      </c>
      <c r="K4" s="249"/>
      <c r="L4" s="249" t="s">
        <v>319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2"/>
      <c r="I7" s="3">
        <v>111</v>
      </c>
      <c r="J7" s="53">
        <f>SUM(J8:J9)</f>
        <v>7321661</v>
      </c>
      <c r="K7" s="53">
        <f>SUM(K8:K9)</f>
        <v>7321661</v>
      </c>
      <c r="L7" s="53">
        <f>SUM(L8:L9)</f>
        <v>8030652</v>
      </c>
      <c r="M7" s="53">
        <f>SUM(M8:M9)</f>
        <v>8030652</v>
      </c>
    </row>
    <row r="8" spans="1:13" ht="12.75">
      <c r="A8" s="190" t="s">
        <v>152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6255078</v>
      </c>
      <c r="K8" s="7">
        <v>6255078</v>
      </c>
      <c r="L8" s="7">
        <v>6955099</v>
      </c>
      <c r="M8" s="7">
        <v>6955099</v>
      </c>
    </row>
    <row r="9" spans="1:13" ht="12.75">
      <c r="A9" s="190" t="s">
        <v>103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1066583</v>
      </c>
      <c r="K9" s="7">
        <v>1066583</v>
      </c>
      <c r="L9" s="7">
        <v>1075553</v>
      </c>
      <c r="M9" s="7">
        <v>1075553</v>
      </c>
    </row>
    <row r="10" spans="1:13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2">
        <f>J11+J12+J16+J20+J21+J22+J25+J26</f>
        <v>7248351</v>
      </c>
      <c r="K10" s="52">
        <f>K11+K12+K16+K20+K21+K22+K25+K26</f>
        <v>7248351</v>
      </c>
      <c r="L10" s="52">
        <f>L11+L12+L16+L20+L21+L22+L25+L26</f>
        <v>7837802</v>
      </c>
      <c r="M10" s="52">
        <f>M11+M12+M16+M20+M21+M22+M25+M26</f>
        <v>7837802</v>
      </c>
    </row>
    <row r="11" spans="1:13" ht="12.75">
      <c r="A11" s="190" t="s">
        <v>104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2">
        <f>SUM(J13:J15)</f>
        <v>1449146</v>
      </c>
      <c r="K12" s="52">
        <f>SUM(K13:K15)</f>
        <v>1449146</v>
      </c>
      <c r="L12" s="52">
        <f>SUM(L13:L15)</f>
        <v>1685784</v>
      </c>
      <c r="M12" s="52">
        <f>SUM(M13:M15)</f>
        <v>1685784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367771</v>
      </c>
      <c r="K13" s="7">
        <v>367771</v>
      </c>
      <c r="L13" s="7">
        <v>455906</v>
      </c>
      <c r="M13" s="7">
        <v>455906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1081375</v>
      </c>
      <c r="K15" s="7">
        <v>1081375</v>
      </c>
      <c r="L15" s="7">
        <v>1229878</v>
      </c>
      <c r="M15" s="7">
        <v>1229878</v>
      </c>
    </row>
    <row r="16" spans="1:13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2">
        <f>SUM(J17:J19)</f>
        <v>4298434</v>
      </c>
      <c r="K16" s="52">
        <f>SUM(K17:K19)</f>
        <v>4298434</v>
      </c>
      <c r="L16" s="52">
        <f>SUM(L17:L19)</f>
        <v>4597865</v>
      </c>
      <c r="M16" s="52">
        <f>SUM(M17:M19)</f>
        <v>4597865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2577403</v>
      </c>
      <c r="K17" s="7">
        <v>2577403</v>
      </c>
      <c r="L17" s="7">
        <v>2793987</v>
      </c>
      <c r="M17" s="7">
        <v>2793987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1095006</v>
      </c>
      <c r="K18" s="7">
        <v>1095006</v>
      </c>
      <c r="L18" s="7">
        <v>1137809</v>
      </c>
      <c r="M18" s="7">
        <v>1137809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626025</v>
      </c>
      <c r="K19" s="7">
        <v>626025</v>
      </c>
      <c r="L19" s="7">
        <v>666069</v>
      </c>
      <c r="M19" s="7">
        <v>666069</v>
      </c>
    </row>
    <row r="20" spans="1:13" ht="12.75">
      <c r="A20" s="190" t="s">
        <v>105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574833</v>
      </c>
      <c r="K20" s="7">
        <v>574833</v>
      </c>
      <c r="L20" s="7">
        <v>640252</v>
      </c>
      <c r="M20" s="7">
        <v>640252</v>
      </c>
    </row>
    <row r="21" spans="1:13" ht="12.75">
      <c r="A21" s="190" t="s">
        <v>106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922946</v>
      </c>
      <c r="K21" s="7">
        <v>922946</v>
      </c>
      <c r="L21" s="7">
        <v>913893</v>
      </c>
      <c r="M21" s="7">
        <v>913893</v>
      </c>
    </row>
    <row r="22" spans="1:13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190" t="s">
        <v>107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2992</v>
      </c>
      <c r="K26" s="7">
        <v>2992</v>
      </c>
      <c r="L26" s="7">
        <v>8</v>
      </c>
      <c r="M26" s="7">
        <v>8</v>
      </c>
    </row>
    <row r="27" spans="1:13" ht="12.75">
      <c r="A27" s="190" t="s">
        <v>213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2">
        <f>SUM(J28:J32)</f>
        <v>390806</v>
      </c>
      <c r="K27" s="52">
        <f>SUM(K28:K32)</f>
        <v>390806</v>
      </c>
      <c r="L27" s="52">
        <f>SUM(L28:L32)</f>
        <v>237460</v>
      </c>
      <c r="M27" s="52">
        <f>SUM(M28:M32)</f>
        <v>237460</v>
      </c>
    </row>
    <row r="28" spans="1:13" ht="12.75">
      <c r="A28" s="190" t="s">
        <v>227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155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390806</v>
      </c>
      <c r="K29" s="7">
        <v>390806</v>
      </c>
      <c r="L29" s="7">
        <v>237460</v>
      </c>
      <c r="M29" s="7">
        <v>237460</v>
      </c>
    </row>
    <row r="30" spans="1:13" ht="12.75">
      <c r="A30" s="190" t="s">
        <v>139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223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140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.75">
      <c r="A33" s="190" t="s">
        <v>214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2">
        <f>SUM(J34:J37)</f>
        <v>1</v>
      </c>
      <c r="K33" s="52">
        <f>SUM(K34:K37)</f>
        <v>1</v>
      </c>
      <c r="L33" s="52">
        <f>SUM(L34:L37)</f>
        <v>328</v>
      </c>
      <c r="M33" s="52">
        <f>SUM(M34:M37)</f>
        <v>328</v>
      </c>
    </row>
    <row r="34" spans="1:13" ht="12.75">
      <c r="A34" s="190" t="s">
        <v>66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1</v>
      </c>
      <c r="K35" s="7">
        <v>1</v>
      </c>
      <c r="L35" s="7">
        <v>328</v>
      </c>
      <c r="M35" s="7">
        <v>328</v>
      </c>
    </row>
    <row r="36" spans="1:13" ht="12.75">
      <c r="A36" s="190" t="s">
        <v>224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195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196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225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226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215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2">
        <f>J7+J27+J38+J40</f>
        <v>7712467</v>
      </c>
      <c r="K42" s="52">
        <f>K7+K27+K38+K40</f>
        <v>7712467</v>
      </c>
      <c r="L42" s="52">
        <f>L7+L27+L38+L40</f>
        <v>8268112</v>
      </c>
      <c r="M42" s="52">
        <f>M7+M27+M38+M40</f>
        <v>8268112</v>
      </c>
    </row>
    <row r="43" spans="1:13" ht="12.75">
      <c r="A43" s="190" t="s">
        <v>216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2">
        <f>J10+J33+J39+J41</f>
        <v>7248352</v>
      </c>
      <c r="K43" s="52">
        <f>K10+K33+K39+K41</f>
        <v>7248352</v>
      </c>
      <c r="L43" s="52">
        <f>L10+L33+L39+L41</f>
        <v>7838130</v>
      </c>
      <c r="M43" s="52">
        <f>M10+M33+M39+M41</f>
        <v>7838130</v>
      </c>
    </row>
    <row r="44" spans="1:13" ht="12.75">
      <c r="A44" s="190" t="s">
        <v>236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2">
        <f>J42-J43</f>
        <v>464115</v>
      </c>
      <c r="K44" s="52">
        <f>K42-K43</f>
        <v>464115</v>
      </c>
      <c r="L44" s="52">
        <f>L42-L43</f>
        <v>429982</v>
      </c>
      <c r="M44" s="52">
        <f>M42-M43</f>
        <v>429982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464115</v>
      </c>
      <c r="K45" s="52">
        <f>IF(K42&gt;K43,K42-K43,0)</f>
        <v>464115</v>
      </c>
      <c r="L45" s="52">
        <f>IF(L42&gt;L43,L42-L43,0)</f>
        <v>429982</v>
      </c>
      <c r="M45" s="52">
        <f>IF(M42&gt;M43,M42-M43,0)</f>
        <v>429982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0" t="s">
        <v>217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f>J45*0.2</f>
        <v>92823</v>
      </c>
      <c r="K47" s="7">
        <f>K45*0.2</f>
        <v>92823</v>
      </c>
      <c r="L47" s="7">
        <f>L45*0.2</f>
        <v>85996.40000000001</v>
      </c>
      <c r="M47" s="7">
        <f>M45*0.2</f>
        <v>85996.40000000001</v>
      </c>
    </row>
    <row r="48" spans="1:13" ht="12.75">
      <c r="A48" s="190" t="s">
        <v>237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2">
        <f>J44-J47</f>
        <v>371292</v>
      </c>
      <c r="K48" s="52">
        <f>K44-K47</f>
        <v>371292</v>
      </c>
      <c r="L48" s="52">
        <f>L44-L47</f>
        <v>343985.6</v>
      </c>
      <c r="M48" s="52">
        <f>M44-M47</f>
        <v>343985.6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371292</v>
      </c>
      <c r="K49" s="52">
        <f>IF(K48&gt;0,K48,0)</f>
        <v>371292</v>
      </c>
      <c r="L49" s="52">
        <f>IF(L48&gt;0,L48,0)</f>
        <v>343985.6</v>
      </c>
      <c r="M49" s="52">
        <f>IF(M48&gt;0,M48,0)</f>
        <v>343985.6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3" t="s">
        <v>311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2"/>
      <c r="I56" s="9">
        <v>157</v>
      </c>
      <c r="J56" s="6"/>
      <c r="K56" s="6"/>
      <c r="L56" s="6"/>
      <c r="M56" s="6"/>
    </row>
    <row r="57" spans="1:13" ht="12.75">
      <c r="A57" s="190" t="s">
        <v>221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0" t="s">
        <v>228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229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230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231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232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233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222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318</v>
      </c>
      <c r="K4" s="66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282</v>
      </c>
      <c r="K5" s="68" t="s">
        <v>283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464115</v>
      </c>
      <c r="K7" s="7">
        <v>429982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574832</v>
      </c>
      <c r="K8" s="7">
        <v>640252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>
        <v>5334233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>
        <v>858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2366666</v>
      </c>
      <c r="K12" s="7"/>
    </row>
    <row r="13" spans="1:11" ht="12.75">
      <c r="A13" s="190" t="s">
        <v>157</v>
      </c>
      <c r="B13" s="191"/>
      <c r="C13" s="191"/>
      <c r="D13" s="191"/>
      <c r="E13" s="191"/>
      <c r="F13" s="191"/>
      <c r="G13" s="191"/>
      <c r="H13" s="191"/>
      <c r="I13" s="1">
        <v>7</v>
      </c>
      <c r="J13" s="63">
        <f>SUM(J7:J12)</f>
        <v>3405613</v>
      </c>
      <c r="K13" s="52">
        <f>SUM(K7:K12)</f>
        <v>6405325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392807</v>
      </c>
      <c r="K14" s="7">
        <v>13547658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1799543</v>
      </c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2605</v>
      </c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661326</v>
      </c>
      <c r="K17" s="7">
        <v>1613316</v>
      </c>
    </row>
    <row r="18" spans="1:11" ht="12.75">
      <c r="A18" s="190" t="s">
        <v>158</v>
      </c>
      <c r="B18" s="191"/>
      <c r="C18" s="191"/>
      <c r="D18" s="191"/>
      <c r="E18" s="191"/>
      <c r="F18" s="191"/>
      <c r="G18" s="191"/>
      <c r="H18" s="191"/>
      <c r="I18" s="1">
        <v>12</v>
      </c>
      <c r="J18" s="63">
        <f>SUM(J14:J17)</f>
        <v>2856281</v>
      </c>
      <c r="K18" s="52">
        <f>SUM(K14:K17)</f>
        <v>15160974</v>
      </c>
    </row>
    <row r="19" spans="1:11" ht="12.75">
      <c r="A19" s="190" t="s">
        <v>36</v>
      </c>
      <c r="B19" s="191"/>
      <c r="C19" s="191"/>
      <c r="D19" s="191"/>
      <c r="E19" s="191"/>
      <c r="F19" s="191"/>
      <c r="G19" s="191"/>
      <c r="H19" s="191"/>
      <c r="I19" s="1">
        <v>13</v>
      </c>
      <c r="J19" s="63">
        <f>IF(J13&gt;J18,J13-J18,0)</f>
        <v>549332</v>
      </c>
      <c r="K19" s="52">
        <f>IF(K13&gt;K18,K13-K18,0)</f>
        <v>0</v>
      </c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1">
        <v>14</v>
      </c>
      <c r="J20" s="63">
        <f>IF(J18&gt;J13,J18-J13,0)</f>
        <v>0</v>
      </c>
      <c r="K20" s="52">
        <f>IF(K18&gt;K13,K18-K13,0)</f>
        <v>8755649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52"/>
      <c r="J21" s="252"/>
      <c r="K21" s="25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609546</v>
      </c>
      <c r="K24" s="7">
        <v>469266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190" t="s">
        <v>168</v>
      </c>
      <c r="B27" s="191"/>
      <c r="C27" s="191"/>
      <c r="D27" s="191"/>
      <c r="E27" s="191"/>
      <c r="F27" s="191"/>
      <c r="G27" s="191"/>
      <c r="H27" s="191"/>
      <c r="I27" s="1">
        <v>20</v>
      </c>
      <c r="J27" s="63">
        <f>SUM(J22:J26)</f>
        <v>609546</v>
      </c>
      <c r="K27" s="52">
        <f>SUM(K22:K26)</f>
        <v>469266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14176</v>
      </c>
      <c r="K28" s="7">
        <v>265279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190" t="s">
        <v>5</v>
      </c>
      <c r="B31" s="191"/>
      <c r="C31" s="191"/>
      <c r="D31" s="191"/>
      <c r="E31" s="191"/>
      <c r="F31" s="191"/>
      <c r="G31" s="191"/>
      <c r="H31" s="191"/>
      <c r="I31" s="1">
        <v>24</v>
      </c>
      <c r="J31" s="63">
        <f>SUM(J28:J30)</f>
        <v>14176</v>
      </c>
      <c r="K31" s="52">
        <f>SUM(K28:K30)</f>
        <v>265279</v>
      </c>
    </row>
    <row r="32" spans="1:11" ht="12.75">
      <c r="A32" s="190" t="s">
        <v>38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3">
        <f>IF(J27&gt;J31,J27-J31,0)</f>
        <v>595370</v>
      </c>
      <c r="K32" s="52">
        <f>IF(K27&gt;K31,K27-K31,0)</f>
        <v>203987</v>
      </c>
    </row>
    <row r="33" spans="1:11" ht="12.75">
      <c r="A33" s="190" t="s">
        <v>39</v>
      </c>
      <c r="B33" s="191"/>
      <c r="C33" s="191"/>
      <c r="D33" s="191"/>
      <c r="E33" s="191"/>
      <c r="F33" s="191"/>
      <c r="G33" s="191"/>
      <c r="H33" s="191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52"/>
      <c r="J34" s="252"/>
      <c r="K34" s="25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152697</v>
      </c>
      <c r="K36" s="7">
        <v>178426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>
        <v>14211980</v>
      </c>
    </row>
    <row r="38" spans="1:11" ht="12.75">
      <c r="A38" s="190" t="s">
        <v>68</v>
      </c>
      <c r="B38" s="191"/>
      <c r="C38" s="191"/>
      <c r="D38" s="191"/>
      <c r="E38" s="191"/>
      <c r="F38" s="191"/>
      <c r="G38" s="191"/>
      <c r="H38" s="191"/>
      <c r="I38" s="1">
        <v>30</v>
      </c>
      <c r="J38" s="63">
        <f>SUM(J35:J37)</f>
        <v>152697</v>
      </c>
      <c r="K38" s="52">
        <f>SUM(K35:K37)</f>
        <v>14390406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3901128</v>
      </c>
      <c r="K43" s="7">
        <v>160532</v>
      </c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">
        <v>36</v>
      </c>
      <c r="J44" s="63">
        <f>SUM(J39:J43)</f>
        <v>3901128</v>
      </c>
      <c r="K44" s="52">
        <f>SUM(K39:K43)</f>
        <v>160532</v>
      </c>
    </row>
    <row r="45" spans="1:11" ht="12.75">
      <c r="A45" s="190" t="s">
        <v>17</v>
      </c>
      <c r="B45" s="191"/>
      <c r="C45" s="191"/>
      <c r="D45" s="191"/>
      <c r="E45" s="191"/>
      <c r="F45" s="191"/>
      <c r="G45" s="191"/>
      <c r="H45" s="191"/>
      <c r="I45" s="1">
        <v>37</v>
      </c>
      <c r="J45" s="63">
        <f>IF(J38&gt;J44,J38-J44,0)</f>
        <v>0</v>
      </c>
      <c r="K45" s="52">
        <f>IF(K38&gt;K44,K38-K44,0)</f>
        <v>14229874</v>
      </c>
    </row>
    <row r="46" spans="1:11" ht="12.75">
      <c r="A46" s="190" t="s">
        <v>18</v>
      </c>
      <c r="B46" s="191"/>
      <c r="C46" s="191"/>
      <c r="D46" s="191"/>
      <c r="E46" s="191"/>
      <c r="F46" s="191"/>
      <c r="G46" s="191"/>
      <c r="H46" s="191"/>
      <c r="I46" s="1">
        <v>38</v>
      </c>
      <c r="J46" s="63">
        <f>IF(J44&gt;J38,J44-J38,0)</f>
        <v>3748431</v>
      </c>
      <c r="K46" s="52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5678212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IF(J20-J19+J33-J32+J46-J45&gt;0,J20-J19+J33-J32+J46-J45,0)</f>
        <v>2603729</v>
      </c>
      <c r="K48" s="52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18240068</v>
      </c>
      <c r="K49" s="7">
        <v>10115902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f>K47</f>
        <v>5678212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f>J48</f>
        <v>2603729</v>
      </c>
      <c r="K51" s="7"/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4">
        <f>J49+J50-J51</f>
        <v>15636339</v>
      </c>
      <c r="K52" s="60">
        <f>K49+K50-K51</f>
        <v>15794114</v>
      </c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318</v>
      </c>
      <c r="K4" s="66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1">
        <v>2</v>
      </c>
      <c r="J5" s="72" t="s">
        <v>282</v>
      </c>
      <c r="K5" s="72" t="s">
        <v>283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190" t="s">
        <v>198</v>
      </c>
      <c r="B12" s="191"/>
      <c r="C12" s="191"/>
      <c r="D12" s="191"/>
      <c r="E12" s="191"/>
      <c r="F12" s="191"/>
      <c r="G12" s="191"/>
      <c r="H12" s="191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190" t="s">
        <v>47</v>
      </c>
      <c r="B19" s="191"/>
      <c r="C19" s="191"/>
      <c r="D19" s="191"/>
      <c r="E19" s="191"/>
      <c r="F19" s="191"/>
      <c r="G19" s="191"/>
      <c r="H19" s="191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0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52"/>
      <c r="J22" s="252"/>
      <c r="K22" s="25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190" t="s">
        <v>114</v>
      </c>
      <c r="B28" s="191"/>
      <c r="C28" s="191"/>
      <c r="D28" s="191"/>
      <c r="E28" s="191"/>
      <c r="F28" s="191"/>
      <c r="G28" s="191"/>
      <c r="H28" s="191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190" t="s">
        <v>48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0" t="s">
        <v>110</v>
      </c>
      <c r="B33" s="191"/>
      <c r="C33" s="191"/>
      <c r="D33" s="191"/>
      <c r="E33" s="191"/>
      <c r="F33" s="191"/>
      <c r="G33" s="191"/>
      <c r="H33" s="19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0" t="s">
        <v>111</v>
      </c>
      <c r="B34" s="191"/>
      <c r="C34" s="191"/>
      <c r="D34" s="191"/>
      <c r="E34" s="191"/>
      <c r="F34" s="191"/>
      <c r="G34" s="191"/>
      <c r="H34" s="19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52">
        <v>0</v>
      </c>
      <c r="J35" s="252"/>
      <c r="K35" s="25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190" t="s">
        <v>49</v>
      </c>
      <c r="B39" s="191"/>
      <c r="C39" s="191"/>
      <c r="D39" s="191"/>
      <c r="E39" s="191"/>
      <c r="F39" s="191"/>
      <c r="G39" s="191"/>
      <c r="H39" s="191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190" t="s">
        <v>148</v>
      </c>
      <c r="B45" s="191"/>
      <c r="C45" s="191"/>
      <c r="D45" s="191"/>
      <c r="E45" s="191"/>
      <c r="F45" s="191"/>
      <c r="G45" s="191"/>
      <c r="H45" s="191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0" t="s">
        <v>162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0" t="s">
        <v>163</v>
      </c>
      <c r="B47" s="191"/>
      <c r="C47" s="191"/>
      <c r="D47" s="191"/>
      <c r="E47" s="191"/>
      <c r="F47" s="191"/>
      <c r="G47" s="191"/>
      <c r="H47" s="19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0" t="s">
        <v>149</v>
      </c>
      <c r="B48" s="191"/>
      <c r="C48" s="191"/>
      <c r="D48" s="191"/>
      <c r="E48" s="191"/>
      <c r="F48" s="191"/>
      <c r="G48" s="191"/>
      <c r="H48" s="19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0" t="s">
        <v>15</v>
      </c>
      <c r="B49" s="191"/>
      <c r="C49" s="191"/>
      <c r="D49" s="191"/>
      <c r="E49" s="191"/>
      <c r="F49" s="191"/>
      <c r="G49" s="191"/>
      <c r="H49" s="19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0" t="s">
        <v>161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6" sqref="A6:H6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70" t="s">
        <v>341</v>
      </c>
      <c r="D2" s="270"/>
      <c r="E2" s="127"/>
      <c r="F2" s="126" t="s">
        <v>342</v>
      </c>
      <c r="G2" s="271"/>
      <c r="H2" s="272"/>
      <c r="I2" s="73"/>
      <c r="J2" s="73"/>
      <c r="K2" s="73"/>
      <c r="L2" s="76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79" t="s">
        <v>304</v>
      </c>
      <c r="J3" s="80" t="s">
        <v>150</v>
      </c>
      <c r="K3" s="80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2">
        <v>2</v>
      </c>
      <c r="J4" s="81" t="s">
        <v>282</v>
      </c>
      <c r="K4" s="81" t="s">
        <v>283</v>
      </c>
    </row>
    <row r="5" spans="1:11" ht="12.75">
      <c r="A5" s="268" t="s">
        <v>284</v>
      </c>
      <c r="B5" s="269"/>
      <c r="C5" s="269"/>
      <c r="D5" s="269"/>
      <c r="E5" s="269"/>
      <c r="F5" s="269"/>
      <c r="G5" s="269"/>
      <c r="H5" s="269"/>
      <c r="I5" s="43">
        <v>1</v>
      </c>
      <c r="J5" s="44">
        <v>44338000</v>
      </c>
      <c r="K5" s="44">
        <v>44338000</v>
      </c>
    </row>
    <row r="6" spans="1:11" ht="12.75">
      <c r="A6" s="268" t="s">
        <v>285</v>
      </c>
      <c r="B6" s="269"/>
      <c r="C6" s="269"/>
      <c r="D6" s="269"/>
      <c r="E6" s="269"/>
      <c r="F6" s="269"/>
      <c r="G6" s="269"/>
      <c r="H6" s="269"/>
      <c r="I6" s="43">
        <v>2</v>
      </c>
      <c r="J6" s="45">
        <v>26698574</v>
      </c>
      <c r="K6" s="45">
        <v>26698574</v>
      </c>
    </row>
    <row r="7" spans="1:11" ht="12.75">
      <c r="A7" s="268" t="s">
        <v>286</v>
      </c>
      <c r="B7" s="269"/>
      <c r="C7" s="269"/>
      <c r="D7" s="269"/>
      <c r="E7" s="269"/>
      <c r="F7" s="269"/>
      <c r="G7" s="269"/>
      <c r="H7" s="269"/>
      <c r="I7" s="43">
        <v>3</v>
      </c>
      <c r="J7" s="45">
        <v>3383993</v>
      </c>
      <c r="K7" s="45">
        <v>3383993</v>
      </c>
    </row>
    <row r="8" spans="1:11" ht="12.75">
      <c r="A8" s="268" t="s">
        <v>287</v>
      </c>
      <c r="B8" s="269"/>
      <c r="C8" s="269"/>
      <c r="D8" s="269"/>
      <c r="E8" s="269"/>
      <c r="F8" s="269"/>
      <c r="G8" s="269"/>
      <c r="H8" s="269"/>
      <c r="I8" s="43">
        <v>4</v>
      </c>
      <c r="J8" s="45">
        <v>6633833</v>
      </c>
      <c r="K8" s="45">
        <v>13043773</v>
      </c>
    </row>
    <row r="9" spans="1:11" ht="12.75">
      <c r="A9" s="268" t="s">
        <v>288</v>
      </c>
      <c r="B9" s="269"/>
      <c r="C9" s="269"/>
      <c r="D9" s="269"/>
      <c r="E9" s="269"/>
      <c r="F9" s="269"/>
      <c r="G9" s="269"/>
      <c r="H9" s="269"/>
      <c r="I9" s="43">
        <v>5</v>
      </c>
      <c r="J9" s="45">
        <v>6409939</v>
      </c>
      <c r="K9" s="45">
        <v>429982</v>
      </c>
    </row>
    <row r="10" spans="1:11" ht="12.75">
      <c r="A10" s="268" t="s">
        <v>289</v>
      </c>
      <c r="B10" s="269"/>
      <c r="C10" s="269"/>
      <c r="D10" s="269"/>
      <c r="E10" s="269"/>
      <c r="F10" s="269"/>
      <c r="G10" s="269"/>
      <c r="H10" s="269"/>
      <c r="I10" s="43">
        <v>6</v>
      </c>
      <c r="J10" s="45"/>
      <c r="K10" s="45"/>
    </row>
    <row r="11" spans="1:11" ht="12.75">
      <c r="A11" s="268" t="s">
        <v>290</v>
      </c>
      <c r="B11" s="269"/>
      <c r="C11" s="269"/>
      <c r="D11" s="269"/>
      <c r="E11" s="269"/>
      <c r="F11" s="269"/>
      <c r="G11" s="269"/>
      <c r="H11" s="269"/>
      <c r="I11" s="43">
        <v>7</v>
      </c>
      <c r="J11" s="45"/>
      <c r="K11" s="45"/>
    </row>
    <row r="12" spans="1:11" ht="12.75">
      <c r="A12" s="268" t="s">
        <v>291</v>
      </c>
      <c r="B12" s="269"/>
      <c r="C12" s="269"/>
      <c r="D12" s="269"/>
      <c r="E12" s="269"/>
      <c r="F12" s="269"/>
      <c r="G12" s="269"/>
      <c r="H12" s="269"/>
      <c r="I12" s="43">
        <v>8</v>
      </c>
      <c r="J12" s="45"/>
      <c r="K12" s="45"/>
    </row>
    <row r="13" spans="1:11" ht="12.75">
      <c r="A13" s="268" t="s">
        <v>292</v>
      </c>
      <c r="B13" s="269"/>
      <c r="C13" s="269"/>
      <c r="D13" s="269"/>
      <c r="E13" s="269"/>
      <c r="F13" s="269"/>
      <c r="G13" s="269"/>
      <c r="H13" s="269"/>
      <c r="I13" s="43">
        <v>9</v>
      </c>
      <c r="J13" s="45"/>
      <c r="K13" s="45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7">
        <f>SUM(J5:J13)</f>
        <v>87464339</v>
      </c>
      <c r="K14" s="77">
        <f>SUM(K5:K13)</f>
        <v>87894322</v>
      </c>
    </row>
    <row r="15" spans="1:11" ht="12.75">
      <c r="A15" s="268" t="s">
        <v>294</v>
      </c>
      <c r="B15" s="269"/>
      <c r="C15" s="269"/>
      <c r="D15" s="269"/>
      <c r="E15" s="269"/>
      <c r="F15" s="269"/>
      <c r="G15" s="269"/>
      <c r="H15" s="269"/>
      <c r="I15" s="43">
        <v>11</v>
      </c>
      <c r="J15" s="45"/>
      <c r="K15" s="45"/>
    </row>
    <row r="16" spans="1:11" ht="12.75">
      <c r="A16" s="268" t="s">
        <v>295</v>
      </c>
      <c r="B16" s="269"/>
      <c r="C16" s="269"/>
      <c r="D16" s="269"/>
      <c r="E16" s="269"/>
      <c r="F16" s="269"/>
      <c r="G16" s="269"/>
      <c r="H16" s="269"/>
      <c r="I16" s="43">
        <v>12</v>
      </c>
      <c r="J16" s="45"/>
      <c r="K16" s="45"/>
    </row>
    <row r="17" spans="1:11" ht="12.75">
      <c r="A17" s="268" t="s">
        <v>296</v>
      </c>
      <c r="B17" s="269"/>
      <c r="C17" s="269"/>
      <c r="D17" s="269"/>
      <c r="E17" s="269"/>
      <c r="F17" s="269"/>
      <c r="G17" s="269"/>
      <c r="H17" s="269"/>
      <c r="I17" s="43">
        <v>13</v>
      </c>
      <c r="J17" s="45"/>
      <c r="K17" s="45"/>
    </row>
    <row r="18" spans="1:11" ht="12.75">
      <c r="A18" s="268" t="s">
        <v>297</v>
      </c>
      <c r="B18" s="269"/>
      <c r="C18" s="269"/>
      <c r="D18" s="269"/>
      <c r="E18" s="269"/>
      <c r="F18" s="269"/>
      <c r="G18" s="269"/>
      <c r="H18" s="269"/>
      <c r="I18" s="43">
        <v>14</v>
      </c>
      <c r="J18" s="45"/>
      <c r="K18" s="45"/>
    </row>
    <row r="19" spans="1:11" ht="12.75">
      <c r="A19" s="268" t="s">
        <v>298</v>
      </c>
      <c r="B19" s="269"/>
      <c r="C19" s="269"/>
      <c r="D19" s="269"/>
      <c r="E19" s="269"/>
      <c r="F19" s="269"/>
      <c r="G19" s="269"/>
      <c r="H19" s="269"/>
      <c r="I19" s="43">
        <v>15</v>
      </c>
      <c r="J19" s="45"/>
      <c r="K19" s="45"/>
    </row>
    <row r="20" spans="1:11" ht="12.75">
      <c r="A20" s="268" t="s">
        <v>299</v>
      </c>
      <c r="B20" s="269"/>
      <c r="C20" s="269"/>
      <c r="D20" s="269"/>
      <c r="E20" s="269"/>
      <c r="F20" s="269"/>
      <c r="G20" s="269"/>
      <c r="H20" s="269"/>
      <c r="I20" s="43">
        <v>16</v>
      </c>
      <c r="J20" s="45"/>
      <c r="K20" s="45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/>
      <c r="K23" s="44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8"/>
      <c r="K24" s="78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Sabina Delpin</cp:lastModifiedBy>
  <cp:lastPrinted>2011-03-28T11:17:39Z</cp:lastPrinted>
  <dcterms:created xsi:type="dcterms:W3CDTF">2008-10-17T11:51:54Z</dcterms:created>
  <dcterms:modified xsi:type="dcterms:W3CDTF">2011-04-27T12:47:21Z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