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60" windowHeight="1023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<sst xmlns="http://schemas.openxmlformats.org/spreadsheetml/2006/main" count="245" uniqueCount="221">
  <si>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</si>
  <si>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</si>
  <si>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</si>
  <si>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</si>
  <si>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</si>
  <si>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</si>
  <si>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</si>
  <si>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</si>
  <si>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</si>
  <si>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</si>
  <si>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</si>
  <si>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</si>
  <si>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</si>
  <si>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</si>
  <si>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</si>
  <si>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</si>
  <si>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</si>
  <si>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</si>
  <si>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</si>
  <si>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</si>
  <si>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</si>
  <si>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</si>
  <si>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</si>
  <si>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</si>
  <si>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</si>
  <si>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</si>
  <si>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</si>
  <si>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</si>
  <si>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</si>
  <si>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</si>
  <si>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</si>
  <si>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</si>
  <si>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</si>
  <si>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</si>
  <si>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</si>
  <si>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</si>
  <si>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</si>
  <si>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</si>
  <si>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</si>
  <si>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</si>
  <si>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</si>
  <si>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</si>
  <si>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</si>
  <si>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</si>
  <si>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</si>
  <si>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</si>
  <si>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</si>
  <si>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</si>
  <si>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</si>
  <si>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</si>
  <si>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</si>
  <si>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</si>
  <si>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</si>
  <si>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</si>
  <si>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</si>
  <si>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</si>
  <si>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</si>
  <si>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</si>
  <si>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</si>
  <si>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</si>
  <si>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</si>
  <si>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</si>
  <si>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</si>
  <si>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</si>
  <si>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</si>
  <si>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</si>
  <si>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</si>
  <si>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</si>
  <si>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</si>
  <si>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</si>
  <si>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</si>
  <si>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</si>
  <si>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</si>
  <si>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</si>
  <si>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</si>
  <si>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</si>
  <si>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</si>
  <si>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</si>
  <si>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</si>
  <si>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</si>
  <si>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</si>
  <si>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</si>
  <si>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</si>
  <si>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</si>
  <si>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</si>
  <si>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</si>
  <si>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</si>
  <si>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</si>
  <si>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</si>
  <si>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</si>
  <si>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</si>
  <si>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</si>
  <si>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</si>
  <si>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</si>
  <si>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</si>
  <si>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</si>
  <si>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</si>
  <si>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</si>
  <si>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</si>
  <si>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</si>
  <si>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</si>
  <si>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</si>
  <si>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</si>
  <si>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</si>
  <si>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</si>
  <si>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</si>
  <si>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</si>
  <si>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</si>
  <si>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</si>
  <si>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</si>
  <si>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</si>
  <si>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</si>
  <si>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</si>
  <si>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</si>
  <si>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</si>
  <si>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</si>
  <si>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</si>
  <si>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</si>
  <si>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</si>
  <si>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</si>
  <si>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</si>
  <si>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</si>
  <si>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</si>
  <si>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</si>
  <si>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</si>
  <si>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</si>
  <si>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</si>
  <si>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</si>
  <si>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</si>
  <si>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</si>
  <si>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</si>
  <si>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</si>
  <si>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</si>
  <si>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</si>
  <si>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</si>
  <si>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</si>
  <si>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</si>
  <si>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</si>
  <si>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</si>
  <si>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</si>
  <si>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</si>
  <si>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</si>
  <si>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</si>
  <si>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</si>
  <si>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</si>
  <si>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</si>
  <si>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</si>
  <si>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</si>
  <si>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</si>
  <si>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</si>
  <si>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</si>
  <si>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</si>
  <si>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</si>
  <si>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</si>
  <si>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</si>
  <si>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</si>
  <si>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</si>
  <si>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</si>
  <si>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</si>
  <si>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</si>
  <si>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</si>
  <si>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</si>
  <si>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</si>
  <si>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</si>
  <si>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</si>
  <si>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</si>
  <si>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</si>
  <si>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</si>
  <si>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</si>
  <si>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</si>
  <si>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</si>
  <si>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</si>
  <si>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</si>
  <si>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</si>
  <si>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</si>
  <si>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</si>
  <si>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</si>
  <si>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</si>
  <si>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</si>
  <si>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</si>
  <si>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</si>
  <si>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</si>
  <si>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</si>
  <si>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</si>
  <si>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</si>
  <si>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</si>
  <si>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</si>
  <si>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</si>
  <si>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</si>
  <si>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</si>
  <si>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</si>
  <si>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</si>
  <si>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</si>
  <si>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</si>
  <si>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</si>
  <si>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</si>
  <si>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</si>
  <si>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</si>
  <si>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</si>
  <si>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</si>
  <si>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</si>
  <si>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</si>
  <si>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01.01.10.</t>
  </si>
  <si>
    <t>30.09.2010.</t>
  </si>
  <si>
    <t>03334309</t>
  </si>
  <si>
    <t>040005097</t>
  </si>
  <si>
    <t>95976200516</t>
  </si>
  <si>
    <t>JADROAGENT DD RIJEKA</t>
  </si>
  <si>
    <t>RIJEKA</t>
  </si>
  <si>
    <t>TRG IVANA KOBLERA 2</t>
  </si>
  <si>
    <t>ankica,cvitan@jadroagent.hr</t>
  </si>
  <si>
    <t>www.jadroagent.hr</t>
  </si>
  <si>
    <t>PRIHORSKO GORANSKA ŽUPANIJA</t>
  </si>
  <si>
    <t>NE</t>
  </si>
  <si>
    <t>5229</t>
  </si>
  <si>
    <t>CVITAN ANKICA</t>
  </si>
  <si>
    <t>051780701</t>
  </si>
  <si>
    <t>051211817</t>
  </si>
  <si>
    <t>ankica.cvitan@jadroagent.hr</t>
  </si>
  <si>
    <t>BABIĆ NIKOLA</t>
  </si>
  <si>
    <t>Značajne bilješke navedene su uz izvješće Uprave.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</si>
</sst>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5" xfId="0" applyFont="1" applyFill="1" applyBorder="1" applyAlignment="1" applyProtection="1">
      <alignment horizontal="center" vertical="center" wrapText="1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4" fillId="33" borderId="28" xfId="53" applyFont="1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5" fillId="33" borderId="28" xfId="53" applyFill="1" applyBorder="1" applyAlignment="1" applyProtection="1">
      <alignment/>
      <protection hidden="1" locked="0"/>
    </xf>
    <xf numFmtId="0" fontId="11" fillId="33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3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3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39" xfId="0" applyFont="1" applyFill="1" applyBorder="1" applyAlignment="1" applyProtection="1">
      <alignment horizontal="center" vertical="center" wrapText="1"/>
      <protection hidden="1"/>
    </xf>
    <xf numFmtId="0" fontId="11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8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5" borderId="3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34" borderId="47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droagent.hr/" TargetMode="External" /><Relationship Id="rId2" Type="http://schemas.openxmlformats.org/officeDocument/2006/relationships/hyperlink" Target="mailto:ankica.cvitan@jadroagen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7.281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39" t="s">
        <v>197</v>
      </c>
      <c r="B1" s="139"/>
      <c r="C1" s="139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40" t="s">
        <v>95</v>
      </c>
      <c r="B2" s="141"/>
      <c r="C2" s="141"/>
      <c r="D2" s="142"/>
      <c r="E2" s="7" t="s">
        <v>202</v>
      </c>
      <c r="F2" s="8"/>
      <c r="G2" s="9" t="s">
        <v>96</v>
      </c>
      <c r="H2" s="7" t="s">
        <v>203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43" t="s">
        <v>171</v>
      </c>
      <c r="B4" s="143"/>
      <c r="C4" s="143"/>
      <c r="D4" s="143"/>
      <c r="E4" s="143"/>
      <c r="F4" s="143"/>
      <c r="G4" s="143"/>
      <c r="H4" s="143"/>
      <c r="I4" s="143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44" t="s">
        <v>97</v>
      </c>
      <c r="B6" s="145"/>
      <c r="C6" s="146" t="s">
        <v>204</v>
      </c>
      <c r="D6" s="147"/>
      <c r="E6" s="148"/>
      <c r="F6" s="148"/>
      <c r="G6" s="148"/>
      <c r="H6" s="148"/>
      <c r="I6" s="22"/>
      <c r="J6" s="2"/>
      <c r="K6" s="2"/>
      <c r="L6" s="2"/>
    </row>
    <row r="7" spans="1:12" ht="12.75">
      <c r="A7" s="23"/>
      <c r="B7" s="23"/>
      <c r="C7" s="14"/>
      <c r="D7" s="14"/>
      <c r="E7" s="148"/>
      <c r="F7" s="148"/>
      <c r="G7" s="148"/>
      <c r="H7" s="148"/>
      <c r="I7" s="22"/>
      <c r="J7" s="2"/>
      <c r="K7" s="2"/>
      <c r="L7" s="2"/>
    </row>
    <row r="8" spans="1:12" ht="12.75">
      <c r="A8" s="149" t="s">
        <v>198</v>
      </c>
      <c r="B8" s="150"/>
      <c r="C8" s="146" t="s">
        <v>205</v>
      </c>
      <c r="D8" s="147"/>
      <c r="E8" s="148"/>
      <c r="F8" s="148"/>
      <c r="G8" s="148"/>
      <c r="H8" s="148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56" t="s">
        <v>98</v>
      </c>
      <c r="B10" s="157"/>
      <c r="C10" s="146" t="s">
        <v>206</v>
      </c>
      <c r="D10" s="14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58"/>
      <c r="B11" s="15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44" t="s">
        <v>196</v>
      </c>
      <c r="B12" s="145"/>
      <c r="C12" s="153" t="s">
        <v>207</v>
      </c>
      <c r="D12" s="154"/>
      <c r="E12" s="154"/>
      <c r="F12" s="154"/>
      <c r="G12" s="154"/>
      <c r="H12" s="154"/>
      <c r="I12" s="155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44" t="s">
        <v>99</v>
      </c>
      <c r="B14" s="145"/>
      <c r="C14" s="151">
        <v>51000</v>
      </c>
      <c r="D14" s="152"/>
      <c r="E14" s="14"/>
      <c r="F14" s="153" t="s">
        <v>208</v>
      </c>
      <c r="G14" s="154"/>
      <c r="H14" s="154"/>
      <c r="I14" s="155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44" t="s">
        <v>100</v>
      </c>
      <c r="B16" s="145"/>
      <c r="C16" s="153" t="s">
        <v>209</v>
      </c>
      <c r="D16" s="154"/>
      <c r="E16" s="154"/>
      <c r="F16" s="154"/>
      <c r="G16" s="154"/>
      <c r="H16" s="154"/>
      <c r="I16" s="155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44" t="s">
        <v>101</v>
      </c>
      <c r="B18" s="145"/>
      <c r="C18" s="163" t="s">
        <v>210</v>
      </c>
      <c r="D18" s="164"/>
      <c r="E18" s="164"/>
      <c r="F18" s="164"/>
      <c r="G18" s="164"/>
      <c r="H18" s="164"/>
      <c r="I18" s="165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44" t="s">
        <v>102</v>
      </c>
      <c r="B20" s="145"/>
      <c r="C20" s="166" t="s">
        <v>211</v>
      </c>
      <c r="D20" s="164"/>
      <c r="E20" s="164"/>
      <c r="F20" s="164"/>
      <c r="G20" s="164"/>
      <c r="H20" s="164"/>
      <c r="I20" s="165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44" t="s">
        <v>131</v>
      </c>
      <c r="B22" s="145"/>
      <c r="C22" s="27">
        <v>373</v>
      </c>
      <c r="D22" s="153" t="s">
        <v>208</v>
      </c>
      <c r="E22" s="159"/>
      <c r="F22" s="160"/>
      <c r="G22" s="161"/>
      <c r="H22" s="162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44" t="s">
        <v>132</v>
      </c>
      <c r="B24" s="145"/>
      <c r="C24" s="27">
        <v>8</v>
      </c>
      <c r="D24" s="153" t="s">
        <v>212</v>
      </c>
      <c r="E24" s="159"/>
      <c r="F24" s="159"/>
      <c r="G24" s="160"/>
      <c r="H24" s="21" t="s">
        <v>127</v>
      </c>
      <c r="I24" s="31">
        <v>185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44" t="s">
        <v>104</v>
      </c>
      <c r="B26" s="145"/>
      <c r="C26" s="32" t="s">
        <v>213</v>
      </c>
      <c r="D26" s="34"/>
      <c r="E26" s="2"/>
      <c r="F26" s="35"/>
      <c r="G26" s="144" t="s">
        <v>103</v>
      </c>
      <c r="H26" s="145"/>
      <c r="I26" s="36" t="s">
        <v>214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72" t="s">
        <v>199</v>
      </c>
      <c r="B28" s="173"/>
      <c r="C28" s="174"/>
      <c r="D28" s="174"/>
      <c r="E28" s="175" t="s">
        <v>130</v>
      </c>
      <c r="F28" s="176"/>
      <c r="G28" s="176"/>
      <c r="H28" s="177" t="s">
        <v>129</v>
      </c>
      <c r="I28" s="177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67"/>
      <c r="B30" s="168"/>
      <c r="C30" s="168"/>
      <c r="D30" s="169"/>
      <c r="E30" s="167"/>
      <c r="F30" s="168"/>
      <c r="G30" s="168"/>
      <c r="H30" s="146"/>
      <c r="I30" s="147"/>
      <c r="J30" s="2"/>
      <c r="K30" s="2"/>
      <c r="L30" s="2"/>
    </row>
    <row r="31" spans="1:12" ht="12.75">
      <c r="A31" s="28"/>
      <c r="B31" s="28"/>
      <c r="C31" s="26"/>
      <c r="D31" s="170"/>
      <c r="E31" s="170"/>
      <c r="F31" s="170"/>
      <c r="G31" s="171"/>
      <c r="H31" s="14"/>
      <c r="I31" s="41"/>
      <c r="J31" s="2"/>
      <c r="K31" s="2"/>
      <c r="L31" s="2"/>
    </row>
    <row r="32" spans="1:12" ht="12.75">
      <c r="A32" s="167"/>
      <c r="B32" s="168"/>
      <c r="C32" s="168"/>
      <c r="D32" s="169"/>
      <c r="E32" s="167"/>
      <c r="F32" s="168"/>
      <c r="G32" s="168"/>
      <c r="H32" s="146"/>
      <c r="I32" s="147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67"/>
      <c r="B34" s="168"/>
      <c r="C34" s="168"/>
      <c r="D34" s="169"/>
      <c r="E34" s="167"/>
      <c r="F34" s="168"/>
      <c r="G34" s="168"/>
      <c r="H34" s="146"/>
      <c r="I34" s="147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67"/>
      <c r="B36" s="168"/>
      <c r="C36" s="168"/>
      <c r="D36" s="169"/>
      <c r="E36" s="167"/>
      <c r="F36" s="168"/>
      <c r="G36" s="168"/>
      <c r="H36" s="146"/>
      <c r="I36" s="147"/>
      <c r="J36" s="2"/>
      <c r="K36" s="2"/>
      <c r="L36" s="2"/>
    </row>
    <row r="37" spans="1:12" ht="12.75">
      <c r="A37" s="43"/>
      <c r="B37" s="43"/>
      <c r="C37" s="178"/>
      <c r="D37" s="179"/>
      <c r="E37" s="14"/>
      <c r="F37" s="178"/>
      <c r="G37" s="179"/>
      <c r="H37" s="14"/>
      <c r="I37" s="14"/>
      <c r="J37" s="2"/>
      <c r="K37" s="2"/>
      <c r="L37" s="2"/>
    </row>
    <row r="38" spans="1:12" ht="12.75">
      <c r="A38" s="167"/>
      <c r="B38" s="168"/>
      <c r="C38" s="168"/>
      <c r="D38" s="169"/>
      <c r="E38" s="167"/>
      <c r="F38" s="168"/>
      <c r="G38" s="168"/>
      <c r="H38" s="146"/>
      <c r="I38" s="147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67"/>
      <c r="B40" s="168"/>
      <c r="C40" s="168"/>
      <c r="D40" s="169"/>
      <c r="E40" s="167"/>
      <c r="F40" s="168"/>
      <c r="G40" s="168"/>
      <c r="H40" s="146"/>
      <c r="I40" s="147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80" t="s">
        <v>105</v>
      </c>
      <c r="B44" s="181"/>
      <c r="C44" s="146"/>
      <c r="D44" s="147"/>
      <c r="E44" s="15"/>
      <c r="F44" s="153"/>
      <c r="G44" s="168"/>
      <c r="H44" s="168"/>
      <c r="I44" s="169"/>
      <c r="J44" s="2"/>
      <c r="K44" s="2"/>
      <c r="L44" s="2"/>
    </row>
    <row r="45" spans="1:12" ht="12.75">
      <c r="A45" s="43"/>
      <c r="B45" s="43"/>
      <c r="C45" s="178"/>
      <c r="D45" s="179"/>
      <c r="E45" s="14"/>
      <c r="F45" s="178"/>
      <c r="G45" s="182"/>
      <c r="H45" s="50"/>
      <c r="I45" s="50"/>
      <c r="J45" s="2"/>
      <c r="K45" s="2"/>
      <c r="L45" s="2"/>
    </row>
    <row r="46" spans="1:12" ht="12.75">
      <c r="A46" s="180" t="s">
        <v>200</v>
      </c>
      <c r="B46" s="181"/>
      <c r="C46" s="153" t="s">
        <v>215</v>
      </c>
      <c r="D46" s="187"/>
      <c r="E46" s="187"/>
      <c r="F46" s="187"/>
      <c r="G46" s="187"/>
      <c r="H46" s="187"/>
      <c r="I46" s="187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80" t="s">
        <v>107</v>
      </c>
      <c r="B48" s="181"/>
      <c r="C48" s="186" t="s">
        <v>216</v>
      </c>
      <c r="D48" s="184"/>
      <c r="E48" s="185"/>
      <c r="F48" s="15"/>
      <c r="G48" s="21" t="s">
        <v>108</v>
      </c>
      <c r="H48" s="186" t="s">
        <v>217</v>
      </c>
      <c r="I48" s="185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80" t="s">
        <v>101</v>
      </c>
      <c r="B50" s="181"/>
      <c r="C50" s="183" t="s">
        <v>218</v>
      </c>
      <c r="D50" s="184"/>
      <c r="E50" s="184"/>
      <c r="F50" s="184"/>
      <c r="G50" s="184"/>
      <c r="H50" s="184"/>
      <c r="I50" s="185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44" t="s">
        <v>109</v>
      </c>
      <c r="B52" s="145"/>
      <c r="C52" s="186" t="s">
        <v>219</v>
      </c>
      <c r="D52" s="184"/>
      <c r="E52" s="184"/>
      <c r="F52" s="184"/>
      <c r="G52" s="184"/>
      <c r="H52" s="184"/>
      <c r="I52" s="155"/>
      <c r="J52" s="2"/>
      <c r="K52" s="2"/>
      <c r="L52" s="2"/>
    </row>
    <row r="53" spans="1:12" ht="12.75">
      <c r="A53" s="52"/>
      <c r="B53" s="52"/>
      <c r="C53" s="195" t="s">
        <v>110</v>
      </c>
      <c r="D53" s="195"/>
      <c r="E53" s="195"/>
      <c r="F53" s="195"/>
      <c r="G53" s="195"/>
      <c r="H53" s="195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88" t="s">
        <v>191</v>
      </c>
      <c r="C55" s="189"/>
      <c r="D55" s="189"/>
      <c r="E55" s="189"/>
      <c r="F55" s="131"/>
      <c r="G55" s="131"/>
      <c r="H55" s="131"/>
      <c r="I55" s="132"/>
      <c r="J55" s="2"/>
      <c r="K55" s="2"/>
      <c r="L55" s="2"/>
    </row>
    <row r="56" spans="1:12" ht="12.75">
      <c r="A56" s="52"/>
      <c r="B56" s="188" t="s">
        <v>192</v>
      </c>
      <c r="C56" s="189"/>
      <c r="D56" s="189"/>
      <c r="E56" s="189"/>
      <c r="F56" s="189"/>
      <c r="G56" s="189"/>
      <c r="H56" s="189"/>
      <c r="I56" s="189"/>
      <c r="J56" s="2"/>
      <c r="K56" s="2"/>
      <c r="L56" s="2"/>
    </row>
    <row r="57" spans="1:12" ht="12.75">
      <c r="A57" s="52"/>
      <c r="B57" s="188" t="s">
        <v>193</v>
      </c>
      <c r="C57" s="189"/>
      <c r="D57" s="189"/>
      <c r="E57" s="189"/>
      <c r="F57" s="189"/>
      <c r="G57" s="189"/>
      <c r="H57" s="189"/>
      <c r="I57" s="132"/>
      <c r="J57" s="2"/>
      <c r="K57" s="2"/>
      <c r="L57" s="2"/>
    </row>
    <row r="58" spans="1:12" ht="12.75">
      <c r="A58" s="52"/>
      <c r="B58" s="188" t="s">
        <v>194</v>
      </c>
      <c r="C58" s="189"/>
      <c r="D58" s="189"/>
      <c r="E58" s="189"/>
      <c r="F58" s="189"/>
      <c r="G58" s="189"/>
      <c r="H58" s="189"/>
      <c r="I58" s="189"/>
      <c r="J58" s="2"/>
      <c r="K58" s="2"/>
      <c r="L58" s="2"/>
    </row>
    <row r="59" spans="1:12" ht="12.75">
      <c r="A59" s="52"/>
      <c r="B59" s="188" t="s">
        <v>195</v>
      </c>
      <c r="C59" s="189"/>
      <c r="D59" s="189"/>
      <c r="E59" s="189"/>
      <c r="F59" s="189"/>
      <c r="G59" s="189"/>
      <c r="H59" s="189"/>
      <c r="I59" s="189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90" t="s">
        <v>112</v>
      </c>
      <c r="H62" s="191"/>
      <c r="I62" s="192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93"/>
      <c r="H63" s="194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jadroagent.hr"/>
    <hyperlink ref="C50" r:id="rId2" display="ankica.cvitan@jadroagent.hr"/>
  </hyperlinks>
  <printOptions/>
  <pageMargins left="0.71" right="0.1968503937007874" top="0.984251968503937" bottom="0.984251968503937" header="0.5118110236220472" footer="0.5118110236220472"/>
  <pageSetup fitToHeight="1" fitToWidth="1" horizontalDpi="600" verticalDpi="600" orientation="portrait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M6" sqref="M6"/>
    </sheetView>
  </sheetViews>
  <sheetFormatPr defaultColWidth="9.140625" defaultRowHeight="12.75"/>
  <cols>
    <col min="8" max="8" width="7.140625" style="0" customWidth="1"/>
    <col min="10" max="10" width="9.57421875" style="0" bestFit="1" customWidth="1"/>
    <col min="11" max="11" width="9.421875" style="0" customWidth="1"/>
  </cols>
  <sheetData>
    <row r="1" spans="1:11" ht="15.75">
      <c r="A1" s="196" t="s">
        <v>120</v>
      </c>
      <c r="B1" s="196"/>
      <c r="C1" s="196"/>
      <c r="D1" s="196"/>
      <c r="E1" s="196"/>
      <c r="F1" s="196"/>
      <c r="G1" s="196"/>
      <c r="H1" s="196"/>
      <c r="I1" s="196"/>
      <c r="J1" s="196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197" t="s">
        <v>203</v>
      </c>
      <c r="H2" s="198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199" t="s">
        <v>201</v>
      </c>
      <c r="K3" s="200"/>
    </row>
    <row r="4" spans="1:11" ht="12.75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34.5" thickBot="1">
      <c r="A5" s="210" t="s">
        <v>51</v>
      </c>
      <c r="B5" s="211"/>
      <c r="C5" s="211"/>
      <c r="D5" s="211"/>
      <c r="E5" s="211"/>
      <c r="F5" s="211"/>
      <c r="G5" s="211"/>
      <c r="H5" s="212"/>
      <c r="I5" s="63" t="s">
        <v>181</v>
      </c>
      <c r="J5" s="64" t="s">
        <v>137</v>
      </c>
      <c r="K5" s="65" t="s">
        <v>138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67">
        <v>2</v>
      </c>
      <c r="J6" s="66">
        <v>3</v>
      </c>
      <c r="K6" s="66">
        <v>4</v>
      </c>
    </row>
    <row r="7" spans="1:11" ht="12.75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217" t="s">
        <v>15</v>
      </c>
      <c r="B8" s="218"/>
      <c r="C8" s="218"/>
      <c r="D8" s="218"/>
      <c r="E8" s="218"/>
      <c r="F8" s="218"/>
      <c r="G8" s="218"/>
      <c r="H8" s="219"/>
      <c r="I8" s="68">
        <v>1</v>
      </c>
      <c r="J8" s="69"/>
      <c r="K8" s="70"/>
    </row>
    <row r="9" spans="1:11" ht="12.75">
      <c r="A9" s="204" t="s">
        <v>144</v>
      </c>
      <c r="B9" s="205"/>
      <c r="C9" s="205"/>
      <c r="D9" s="205"/>
      <c r="E9" s="205"/>
      <c r="F9" s="205"/>
      <c r="G9" s="205"/>
      <c r="H9" s="206"/>
      <c r="I9" s="68">
        <v>2</v>
      </c>
      <c r="J9" s="69">
        <f>J10+J11+J12</f>
        <v>34014320</v>
      </c>
      <c r="K9" s="69">
        <f>K10+K11+K12</f>
        <v>30647592</v>
      </c>
    </row>
    <row r="10" spans="1:11" ht="12.75">
      <c r="A10" s="207" t="s">
        <v>0</v>
      </c>
      <c r="B10" s="208"/>
      <c r="C10" s="208"/>
      <c r="D10" s="208"/>
      <c r="E10" s="208"/>
      <c r="F10" s="208"/>
      <c r="G10" s="208"/>
      <c r="H10" s="209"/>
      <c r="I10" s="68">
        <v>3</v>
      </c>
      <c r="J10" s="69">
        <v>298629</v>
      </c>
      <c r="K10" s="70">
        <v>193885</v>
      </c>
    </row>
    <row r="11" spans="1:11" ht="12.75">
      <c r="A11" s="207" t="s">
        <v>1</v>
      </c>
      <c r="B11" s="208"/>
      <c r="C11" s="208"/>
      <c r="D11" s="208"/>
      <c r="E11" s="208"/>
      <c r="F11" s="208"/>
      <c r="G11" s="208"/>
      <c r="H11" s="209"/>
      <c r="I11" s="68">
        <v>4</v>
      </c>
      <c r="J11" s="69">
        <v>31553983</v>
      </c>
      <c r="K11" s="70">
        <v>30079560</v>
      </c>
    </row>
    <row r="12" spans="1:11" ht="12.75">
      <c r="A12" s="207" t="s">
        <v>2</v>
      </c>
      <c r="B12" s="208"/>
      <c r="C12" s="208"/>
      <c r="D12" s="208"/>
      <c r="E12" s="208"/>
      <c r="F12" s="208"/>
      <c r="G12" s="208"/>
      <c r="H12" s="209"/>
      <c r="I12" s="68">
        <v>5</v>
      </c>
      <c r="J12" s="69">
        <v>2161708</v>
      </c>
      <c r="K12" s="70">
        <v>374147</v>
      </c>
    </row>
    <row r="13" spans="1:11" ht="12.75">
      <c r="A13" s="207" t="s">
        <v>3</v>
      </c>
      <c r="B13" s="208"/>
      <c r="C13" s="208"/>
      <c r="D13" s="208"/>
      <c r="E13" s="208"/>
      <c r="F13" s="208"/>
      <c r="G13" s="208"/>
      <c r="H13" s="209"/>
      <c r="I13" s="71">
        <v>6</v>
      </c>
      <c r="J13" s="69"/>
      <c r="K13" s="70"/>
    </row>
    <row r="14" spans="1:11" ht="12.75">
      <c r="A14" s="207" t="s">
        <v>16</v>
      </c>
      <c r="B14" s="208"/>
      <c r="C14" s="208"/>
      <c r="D14" s="208"/>
      <c r="E14" s="208"/>
      <c r="F14" s="208"/>
      <c r="G14" s="208"/>
      <c r="H14" s="209"/>
      <c r="I14" s="68">
        <v>7</v>
      </c>
      <c r="J14" s="69"/>
      <c r="K14" s="70"/>
    </row>
    <row r="15" spans="1:11" ht="12.75">
      <c r="A15" s="204" t="s">
        <v>145</v>
      </c>
      <c r="B15" s="205"/>
      <c r="C15" s="205"/>
      <c r="D15" s="205"/>
      <c r="E15" s="205"/>
      <c r="F15" s="205"/>
      <c r="G15" s="205"/>
      <c r="H15" s="206"/>
      <c r="I15" s="68">
        <v>8</v>
      </c>
      <c r="J15" s="69">
        <f>J16+J17+J18+J19</f>
        <v>99171966</v>
      </c>
      <c r="K15" s="69">
        <f>K16+K17+K18+K19</f>
        <v>88787327</v>
      </c>
    </row>
    <row r="16" spans="1:11" ht="12.75">
      <c r="A16" s="207" t="s">
        <v>133</v>
      </c>
      <c r="B16" s="208"/>
      <c r="C16" s="208"/>
      <c r="D16" s="208"/>
      <c r="E16" s="208"/>
      <c r="F16" s="208"/>
      <c r="G16" s="208"/>
      <c r="H16" s="209"/>
      <c r="I16" s="68">
        <v>9</v>
      </c>
      <c r="J16" s="69">
        <v>10249</v>
      </c>
      <c r="K16" s="70">
        <v>10841</v>
      </c>
    </row>
    <row r="17" spans="1:11" ht="12.75">
      <c r="A17" s="207" t="s">
        <v>134</v>
      </c>
      <c r="B17" s="208"/>
      <c r="C17" s="208"/>
      <c r="D17" s="208"/>
      <c r="E17" s="208"/>
      <c r="F17" s="208"/>
      <c r="G17" s="208"/>
      <c r="H17" s="209"/>
      <c r="I17" s="68">
        <v>10</v>
      </c>
      <c r="J17" s="69">
        <v>26820083</v>
      </c>
      <c r="K17" s="70">
        <v>22405628</v>
      </c>
    </row>
    <row r="18" spans="1:11" ht="12.75">
      <c r="A18" s="207" t="s">
        <v>135</v>
      </c>
      <c r="B18" s="208"/>
      <c r="C18" s="208"/>
      <c r="D18" s="208"/>
      <c r="E18" s="208"/>
      <c r="F18" s="208"/>
      <c r="G18" s="208"/>
      <c r="H18" s="209"/>
      <c r="I18" s="68">
        <v>11</v>
      </c>
      <c r="J18" s="69">
        <v>54101566</v>
      </c>
      <c r="K18" s="70">
        <v>50786580</v>
      </c>
    </row>
    <row r="19" spans="1:11" ht="12.75">
      <c r="A19" s="207" t="s">
        <v>17</v>
      </c>
      <c r="B19" s="208"/>
      <c r="C19" s="208"/>
      <c r="D19" s="208"/>
      <c r="E19" s="208"/>
      <c r="F19" s="208"/>
      <c r="G19" s="208"/>
      <c r="H19" s="209"/>
      <c r="I19" s="68">
        <v>12</v>
      </c>
      <c r="J19" s="69">
        <v>18240068</v>
      </c>
      <c r="K19" s="70">
        <v>15584278</v>
      </c>
    </row>
    <row r="20" spans="1:11" ht="12.75">
      <c r="A20" s="204" t="s">
        <v>18</v>
      </c>
      <c r="B20" s="205"/>
      <c r="C20" s="205"/>
      <c r="D20" s="205"/>
      <c r="E20" s="205"/>
      <c r="F20" s="205"/>
      <c r="G20" s="205"/>
      <c r="H20" s="206"/>
      <c r="I20" s="68">
        <v>13</v>
      </c>
      <c r="J20" s="69">
        <v>203683</v>
      </c>
      <c r="K20" s="70">
        <v>4845830</v>
      </c>
    </row>
    <row r="21" spans="1:11" ht="12.75">
      <c r="A21" s="204" t="s">
        <v>19</v>
      </c>
      <c r="B21" s="205"/>
      <c r="C21" s="205"/>
      <c r="D21" s="205"/>
      <c r="E21" s="205"/>
      <c r="F21" s="205"/>
      <c r="G21" s="205"/>
      <c r="H21" s="206"/>
      <c r="I21" s="68">
        <v>14</v>
      </c>
      <c r="J21" s="69"/>
      <c r="K21" s="70"/>
    </row>
    <row r="22" spans="1:11" ht="12.75">
      <c r="A22" s="204" t="s">
        <v>146</v>
      </c>
      <c r="B22" s="205"/>
      <c r="C22" s="205"/>
      <c r="D22" s="205"/>
      <c r="E22" s="205"/>
      <c r="F22" s="205"/>
      <c r="G22" s="205"/>
      <c r="H22" s="206"/>
      <c r="I22" s="68">
        <v>15</v>
      </c>
      <c r="J22" s="70">
        <f>J9+J15+J20</f>
        <v>133389969</v>
      </c>
      <c r="K22" s="70">
        <f>K9+K15+K20</f>
        <v>124280749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68">
        <v>16</v>
      </c>
      <c r="J23" s="70">
        <v>1855418</v>
      </c>
      <c r="K23" s="70">
        <v>1573004</v>
      </c>
    </row>
    <row r="24" spans="1:11" ht="12.75">
      <c r="A24" s="223" t="s">
        <v>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5"/>
    </row>
    <row r="25" spans="1:11" ht="12.75">
      <c r="A25" s="217" t="s">
        <v>147</v>
      </c>
      <c r="B25" s="218"/>
      <c r="C25" s="218"/>
      <c r="D25" s="218"/>
      <c r="E25" s="218"/>
      <c r="F25" s="218"/>
      <c r="G25" s="218"/>
      <c r="H25" s="219"/>
      <c r="I25" s="68">
        <v>17</v>
      </c>
      <c r="J25" s="69">
        <f>J26+J27+J28+J29+J30+J31+J32+J33+J34</f>
        <v>88359282</v>
      </c>
      <c r="K25" s="69">
        <f>K26+K27+K28+K29+K30+K31+K32+K33+K34</f>
        <v>86716137</v>
      </c>
    </row>
    <row r="26" spans="1:11" ht="12.75">
      <c r="A26" s="207" t="s">
        <v>22</v>
      </c>
      <c r="B26" s="208"/>
      <c r="C26" s="208"/>
      <c r="D26" s="208"/>
      <c r="E26" s="208"/>
      <c r="F26" s="208"/>
      <c r="G26" s="208"/>
      <c r="H26" s="209"/>
      <c r="I26" s="71">
        <v>18</v>
      </c>
      <c r="J26" s="69">
        <v>44338000</v>
      </c>
      <c r="K26" s="70">
        <v>44338000</v>
      </c>
    </row>
    <row r="27" spans="1:11" ht="12.75">
      <c r="A27" s="207" t="s">
        <v>23</v>
      </c>
      <c r="B27" s="208"/>
      <c r="C27" s="208"/>
      <c r="D27" s="208"/>
      <c r="E27" s="208"/>
      <c r="F27" s="208"/>
      <c r="G27" s="208"/>
      <c r="H27" s="209"/>
      <c r="I27" s="68">
        <v>19</v>
      </c>
      <c r="J27" s="69">
        <v>10294509</v>
      </c>
      <c r="K27" s="70">
        <v>10294509</v>
      </c>
    </row>
    <row r="28" spans="1:11" ht="12.75">
      <c r="A28" s="207" t="s">
        <v>136</v>
      </c>
      <c r="B28" s="208"/>
      <c r="C28" s="208"/>
      <c r="D28" s="208"/>
      <c r="E28" s="208"/>
      <c r="F28" s="208"/>
      <c r="G28" s="208"/>
      <c r="H28" s="209"/>
      <c r="I28" s="71">
        <v>20</v>
      </c>
      <c r="J28" s="69">
        <v>2908002</v>
      </c>
      <c r="K28" s="70">
        <v>3378523</v>
      </c>
    </row>
    <row r="29" spans="1:11" ht="12.75">
      <c r="A29" s="207" t="s">
        <v>24</v>
      </c>
      <c r="B29" s="208"/>
      <c r="C29" s="208"/>
      <c r="D29" s="208"/>
      <c r="E29" s="208"/>
      <c r="F29" s="208"/>
      <c r="G29" s="208"/>
      <c r="H29" s="209"/>
      <c r="I29" s="68">
        <v>21</v>
      </c>
      <c r="J29" s="69">
        <v>17063717</v>
      </c>
      <c r="K29" s="70">
        <v>17063717</v>
      </c>
    </row>
    <row r="30" spans="1:11" ht="12.75">
      <c r="A30" s="207" t="s">
        <v>25</v>
      </c>
      <c r="B30" s="208"/>
      <c r="C30" s="208"/>
      <c r="D30" s="208"/>
      <c r="E30" s="208"/>
      <c r="F30" s="208"/>
      <c r="G30" s="208"/>
      <c r="H30" s="209"/>
      <c r="I30" s="71">
        <v>22</v>
      </c>
      <c r="J30" s="69">
        <v>6577901</v>
      </c>
      <c r="K30" s="70">
        <v>6633833</v>
      </c>
    </row>
    <row r="31" spans="1:11" ht="12.75">
      <c r="A31" s="207" t="s">
        <v>26</v>
      </c>
      <c r="B31" s="208"/>
      <c r="C31" s="208"/>
      <c r="D31" s="208"/>
      <c r="E31" s="208"/>
      <c r="F31" s="208"/>
      <c r="G31" s="208"/>
      <c r="H31" s="209"/>
      <c r="I31" s="68">
        <v>23</v>
      </c>
      <c r="J31" s="69"/>
      <c r="K31" s="70"/>
    </row>
    <row r="32" spans="1:11" ht="12.75">
      <c r="A32" s="207" t="s">
        <v>27</v>
      </c>
      <c r="B32" s="208"/>
      <c r="C32" s="208"/>
      <c r="D32" s="208"/>
      <c r="E32" s="208"/>
      <c r="F32" s="208"/>
      <c r="G32" s="208"/>
      <c r="H32" s="209"/>
      <c r="I32" s="71">
        <v>24</v>
      </c>
      <c r="J32" s="69">
        <v>7177153</v>
      </c>
      <c r="K32" s="70">
        <v>5007555</v>
      </c>
    </row>
    <row r="33" spans="1:11" ht="12.75">
      <c r="A33" s="207" t="s">
        <v>28</v>
      </c>
      <c r="B33" s="208"/>
      <c r="C33" s="208"/>
      <c r="D33" s="208"/>
      <c r="E33" s="208"/>
      <c r="F33" s="208"/>
      <c r="G33" s="208"/>
      <c r="H33" s="209"/>
      <c r="I33" s="68">
        <v>25</v>
      </c>
      <c r="J33" s="69"/>
      <c r="K33" s="70"/>
    </row>
    <row r="34" spans="1:11" ht="12.75">
      <c r="A34" s="207" t="s">
        <v>29</v>
      </c>
      <c r="B34" s="208"/>
      <c r="C34" s="208"/>
      <c r="D34" s="208"/>
      <c r="E34" s="208"/>
      <c r="F34" s="208"/>
      <c r="G34" s="208"/>
      <c r="H34" s="209"/>
      <c r="I34" s="71">
        <v>26</v>
      </c>
      <c r="J34" s="69"/>
      <c r="K34" s="70"/>
    </row>
    <row r="35" spans="1:11" ht="12.75">
      <c r="A35" s="204" t="s">
        <v>4</v>
      </c>
      <c r="B35" s="205"/>
      <c r="C35" s="205"/>
      <c r="D35" s="205"/>
      <c r="E35" s="205"/>
      <c r="F35" s="205"/>
      <c r="G35" s="205"/>
      <c r="H35" s="206"/>
      <c r="I35" s="68">
        <v>27</v>
      </c>
      <c r="J35" s="69">
        <v>8740846</v>
      </c>
      <c r="K35" s="70">
        <v>3196898</v>
      </c>
    </row>
    <row r="36" spans="1:11" ht="12.75">
      <c r="A36" s="204" t="s">
        <v>5</v>
      </c>
      <c r="B36" s="205"/>
      <c r="C36" s="205"/>
      <c r="D36" s="205"/>
      <c r="E36" s="205"/>
      <c r="F36" s="205"/>
      <c r="G36" s="205"/>
      <c r="H36" s="206"/>
      <c r="I36" s="71">
        <v>28</v>
      </c>
      <c r="J36" s="69"/>
      <c r="K36" s="70"/>
    </row>
    <row r="37" spans="1:11" ht="12.75">
      <c r="A37" s="204" t="s">
        <v>6</v>
      </c>
      <c r="B37" s="205"/>
      <c r="C37" s="205"/>
      <c r="D37" s="205"/>
      <c r="E37" s="205"/>
      <c r="F37" s="205"/>
      <c r="G37" s="205"/>
      <c r="H37" s="206"/>
      <c r="I37" s="68">
        <v>29</v>
      </c>
      <c r="J37" s="69">
        <v>36197874</v>
      </c>
      <c r="K37" s="70">
        <v>31658776</v>
      </c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6"/>
      <c r="I38" s="71">
        <v>30</v>
      </c>
      <c r="J38" s="69">
        <v>91967</v>
      </c>
      <c r="K38" s="70">
        <v>2608938</v>
      </c>
    </row>
    <row r="39" spans="1:11" ht="12.75">
      <c r="A39" s="204" t="s">
        <v>148</v>
      </c>
      <c r="B39" s="205"/>
      <c r="C39" s="205"/>
      <c r="D39" s="205"/>
      <c r="E39" s="205"/>
      <c r="F39" s="205"/>
      <c r="G39" s="205"/>
      <c r="H39" s="206"/>
      <c r="I39" s="68">
        <v>31</v>
      </c>
      <c r="J39" s="69">
        <f>J25+J35+J37+J38</f>
        <v>133389969</v>
      </c>
      <c r="K39" s="69">
        <f>K25+K35+K37+K38</f>
        <v>124180749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2">
        <v>32</v>
      </c>
      <c r="J40" s="69">
        <v>1855418</v>
      </c>
      <c r="K40" s="70">
        <v>1573004</v>
      </c>
    </row>
    <row r="41" spans="1:11" ht="12.75">
      <c r="A41" s="223" t="s">
        <v>182</v>
      </c>
      <c r="B41" s="226"/>
      <c r="C41" s="226"/>
      <c r="D41" s="226"/>
      <c r="E41" s="226"/>
      <c r="F41" s="226"/>
      <c r="G41" s="226"/>
      <c r="H41" s="226"/>
      <c r="I41" s="227"/>
      <c r="J41" s="227"/>
      <c r="K41" s="228"/>
    </row>
    <row r="42" spans="1:11" ht="12.75">
      <c r="A42" s="229" t="s">
        <v>11</v>
      </c>
      <c r="B42" s="230"/>
      <c r="C42" s="230"/>
      <c r="D42" s="230"/>
      <c r="E42" s="230"/>
      <c r="F42" s="230"/>
      <c r="G42" s="230"/>
      <c r="H42" s="230"/>
      <c r="I42" s="231"/>
      <c r="J42" s="231"/>
      <c r="K42" s="232"/>
    </row>
    <row r="43" spans="1:11" ht="12.75">
      <c r="A43" s="233" t="s">
        <v>12</v>
      </c>
      <c r="B43" s="234"/>
      <c r="C43" s="234"/>
      <c r="D43" s="234"/>
      <c r="E43" s="234"/>
      <c r="F43" s="234"/>
      <c r="G43" s="234"/>
      <c r="H43" s="235"/>
      <c r="I43" s="73">
        <v>33</v>
      </c>
      <c r="J43" s="74"/>
      <c r="K43" s="75"/>
    </row>
    <row r="44" spans="1:11" ht="12.75">
      <c r="A44" s="236" t="s">
        <v>13</v>
      </c>
      <c r="B44" s="237"/>
      <c r="C44" s="237"/>
      <c r="D44" s="237"/>
      <c r="E44" s="237"/>
      <c r="F44" s="237"/>
      <c r="G44" s="237"/>
      <c r="H44" s="238"/>
      <c r="I44" s="72">
        <v>34</v>
      </c>
      <c r="J44" s="76"/>
      <c r="K44" s="77"/>
    </row>
  </sheetData>
  <sheetProtection/>
  <protectedRanges>
    <protectedRange sqref="J43:K44 G2:H2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34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E30">
      <selection activeCell="K51" sqref="K51"/>
    </sheetView>
  </sheetViews>
  <sheetFormatPr defaultColWidth="9.140625" defaultRowHeight="12.75"/>
  <cols>
    <col min="1" max="4" width="9.140625" style="59" customWidth="1"/>
    <col min="5" max="5" width="11.00390625" style="59" customWidth="1"/>
    <col min="6" max="6" width="9.140625" style="59" customWidth="1"/>
    <col min="7" max="7" width="11.140625" style="59" customWidth="1"/>
    <col min="8" max="8" width="3.140625" style="59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59" customWidth="1"/>
    <col min="14" max="16384" width="9.140625" style="59" customWidth="1"/>
  </cols>
  <sheetData>
    <row r="1" spans="1:13" ht="15.75">
      <c r="A1" s="196" t="s">
        <v>119</v>
      </c>
      <c r="B1" s="196"/>
      <c r="C1" s="196"/>
      <c r="D1" s="196"/>
      <c r="E1" s="196"/>
      <c r="F1" s="196"/>
      <c r="G1" s="196"/>
      <c r="H1" s="196"/>
      <c r="I1" s="196"/>
      <c r="J1" s="244"/>
      <c r="K1" s="244"/>
      <c r="L1" s="244"/>
      <c r="M1" s="244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45" t="s">
        <v>118</v>
      </c>
      <c r="E3" s="246"/>
      <c r="F3" s="62" t="s">
        <v>202</v>
      </c>
      <c r="G3" s="79" t="s">
        <v>96</v>
      </c>
      <c r="H3" s="80"/>
      <c r="I3" s="197" t="s">
        <v>203</v>
      </c>
      <c r="J3" s="240"/>
    </row>
    <row r="4" spans="3:13" ht="15">
      <c r="C4" s="81"/>
      <c r="D4" s="82"/>
      <c r="E4" s="83"/>
      <c r="G4" s="83"/>
      <c r="L4" s="199" t="s">
        <v>201</v>
      </c>
      <c r="M4" s="200"/>
    </row>
    <row r="5" spans="1:13" ht="12.7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39"/>
      <c r="L5" s="239"/>
      <c r="M5" s="240"/>
    </row>
    <row r="6" spans="1:13" ht="28.5" customHeight="1">
      <c r="A6" s="241" t="s">
        <v>51</v>
      </c>
      <c r="B6" s="241"/>
      <c r="C6" s="241"/>
      <c r="D6" s="241"/>
      <c r="E6" s="241"/>
      <c r="F6" s="241"/>
      <c r="G6" s="241"/>
      <c r="H6" s="241"/>
      <c r="I6" s="84" t="s">
        <v>183</v>
      </c>
      <c r="J6" s="242" t="s">
        <v>139</v>
      </c>
      <c r="K6" s="243"/>
      <c r="L6" s="242" t="s">
        <v>140</v>
      </c>
      <c r="M6" s="243"/>
    </row>
    <row r="7" spans="1:13" ht="16.5" customHeight="1" thickBot="1">
      <c r="A7" s="247"/>
      <c r="B7" s="248"/>
      <c r="C7" s="248"/>
      <c r="D7" s="248"/>
      <c r="E7" s="248"/>
      <c r="F7" s="248"/>
      <c r="G7" s="248"/>
      <c r="H7" s="249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13">
        <v>1</v>
      </c>
      <c r="B8" s="213"/>
      <c r="C8" s="213"/>
      <c r="D8" s="213"/>
      <c r="E8" s="213"/>
      <c r="F8" s="213"/>
      <c r="G8" s="213"/>
      <c r="H8" s="213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17" t="s">
        <v>149</v>
      </c>
      <c r="B9" s="218"/>
      <c r="C9" s="218"/>
      <c r="D9" s="218"/>
      <c r="E9" s="218"/>
      <c r="F9" s="218"/>
      <c r="G9" s="218"/>
      <c r="H9" s="219"/>
      <c r="I9" s="68">
        <v>35</v>
      </c>
      <c r="J9" s="136">
        <f>J10+J11+J12</f>
        <v>31778737</v>
      </c>
      <c r="K9" s="136">
        <f>K10+K11+K12</f>
        <v>11045223.2</v>
      </c>
      <c r="L9" s="136">
        <f>L10+L11+L12</f>
        <v>28371053</v>
      </c>
      <c r="M9" s="137">
        <f>M10+M11+M12</f>
        <v>11160229.5</v>
      </c>
    </row>
    <row r="10" spans="1:13" ht="12.75" customHeight="1">
      <c r="A10" s="207" t="s">
        <v>31</v>
      </c>
      <c r="B10" s="208"/>
      <c r="C10" s="208"/>
      <c r="D10" s="208"/>
      <c r="E10" s="208"/>
      <c r="F10" s="208"/>
      <c r="G10" s="208"/>
      <c r="H10" s="209"/>
      <c r="I10" s="71">
        <v>36</v>
      </c>
      <c r="J10" s="69">
        <v>28485885</v>
      </c>
      <c r="K10" s="69">
        <f>9993918-0.4</f>
        <v>9993917.6</v>
      </c>
      <c r="L10" s="69">
        <v>25223559</v>
      </c>
      <c r="M10" s="70">
        <f>10137318-0.4</f>
        <v>10137317.6</v>
      </c>
    </row>
    <row r="11" spans="1:13" ht="12.75" customHeight="1">
      <c r="A11" s="207" t="s">
        <v>32</v>
      </c>
      <c r="B11" s="208"/>
      <c r="C11" s="208"/>
      <c r="D11" s="208"/>
      <c r="E11" s="208"/>
      <c r="F11" s="208"/>
      <c r="G11" s="208"/>
      <c r="H11" s="209"/>
      <c r="I11" s="68">
        <v>37</v>
      </c>
      <c r="J11" s="69"/>
      <c r="K11" s="69"/>
      <c r="L11" s="69"/>
      <c r="M11" s="70"/>
    </row>
    <row r="12" spans="1:13" ht="12.75" customHeight="1">
      <c r="A12" s="207" t="s">
        <v>33</v>
      </c>
      <c r="B12" s="208"/>
      <c r="C12" s="208"/>
      <c r="D12" s="208"/>
      <c r="E12" s="208"/>
      <c r="F12" s="208"/>
      <c r="G12" s="208"/>
      <c r="H12" s="209"/>
      <c r="I12" s="71">
        <v>38</v>
      </c>
      <c r="J12" s="69">
        <v>3292852</v>
      </c>
      <c r="K12" s="69">
        <f>1051306-0.4</f>
        <v>1051305.6</v>
      </c>
      <c r="L12" s="69">
        <v>3147494</v>
      </c>
      <c r="M12" s="70">
        <f>1022912-0.1</f>
        <v>1022911.9</v>
      </c>
    </row>
    <row r="13" spans="1:13" ht="12.75" customHeight="1">
      <c r="A13" s="204" t="s">
        <v>150</v>
      </c>
      <c r="B13" s="205"/>
      <c r="C13" s="205"/>
      <c r="D13" s="205"/>
      <c r="E13" s="205"/>
      <c r="F13" s="205"/>
      <c r="G13" s="205"/>
      <c r="H13" s="206"/>
      <c r="I13" s="68">
        <v>39</v>
      </c>
      <c r="J13" s="133">
        <f>J14+J15+J16+J17+J18+J19+J20+J21+J22</f>
        <v>25919183.3</v>
      </c>
      <c r="K13" s="133">
        <f>K14+K15+K16+K17+K18+K19+K20+K21+K22</f>
        <v>8812381.2</v>
      </c>
      <c r="L13" s="133">
        <f>L14+L15+L16+L17+L18+L19+L20+L21+L22</f>
        <v>24182423</v>
      </c>
      <c r="M13" s="135">
        <f>M14+M15+M16+M17+M18+M19+M20+M21+M22</f>
        <v>8676882.8</v>
      </c>
    </row>
    <row r="14" spans="1:13" ht="12.75" customHeight="1">
      <c r="A14" s="207" t="s">
        <v>167</v>
      </c>
      <c r="B14" s="208"/>
      <c r="C14" s="208"/>
      <c r="D14" s="208"/>
      <c r="E14" s="208"/>
      <c r="F14" s="208"/>
      <c r="G14" s="208"/>
      <c r="H14" s="209"/>
      <c r="I14" s="71">
        <v>40</v>
      </c>
      <c r="J14" s="69"/>
      <c r="K14" s="69"/>
      <c r="L14" s="69"/>
      <c r="M14" s="70"/>
    </row>
    <row r="15" spans="1:13" ht="12.75" customHeight="1">
      <c r="A15" s="207" t="s">
        <v>168</v>
      </c>
      <c r="B15" s="208"/>
      <c r="C15" s="208"/>
      <c r="D15" s="208"/>
      <c r="E15" s="208"/>
      <c r="F15" s="208"/>
      <c r="G15" s="208"/>
      <c r="H15" s="209"/>
      <c r="I15" s="68">
        <v>41</v>
      </c>
      <c r="J15" s="69"/>
      <c r="K15" s="69"/>
      <c r="L15" s="69"/>
      <c r="M15" s="70"/>
    </row>
    <row r="16" spans="1:13" ht="12.75" customHeight="1">
      <c r="A16" s="207" t="s">
        <v>169</v>
      </c>
      <c r="B16" s="208"/>
      <c r="C16" s="208"/>
      <c r="D16" s="208"/>
      <c r="E16" s="208"/>
      <c r="F16" s="208"/>
      <c r="G16" s="208"/>
      <c r="H16" s="209"/>
      <c r="I16" s="71">
        <v>42</v>
      </c>
      <c r="J16" s="89">
        <v>5196854</v>
      </c>
      <c r="K16" s="89">
        <f>1856149-0.4</f>
        <v>1856148.6</v>
      </c>
      <c r="L16" s="89">
        <v>4318185</v>
      </c>
      <c r="M16" s="90">
        <v>1528514</v>
      </c>
    </row>
    <row r="17" spans="1:13" ht="12.75" customHeight="1">
      <c r="A17" s="207" t="s">
        <v>8</v>
      </c>
      <c r="B17" s="208"/>
      <c r="C17" s="208"/>
      <c r="D17" s="208"/>
      <c r="E17" s="208"/>
      <c r="F17" s="208"/>
      <c r="G17" s="208"/>
      <c r="H17" s="209"/>
      <c r="I17" s="68">
        <v>43</v>
      </c>
      <c r="J17" s="89">
        <f>14957141.75</f>
        <v>14957141.75</v>
      </c>
      <c r="K17" s="89">
        <f>5130571-0.4</f>
        <v>5130570.6</v>
      </c>
      <c r="L17" s="89">
        <v>14816585</v>
      </c>
      <c r="M17" s="90">
        <v>5346963</v>
      </c>
    </row>
    <row r="18" spans="1:13" ht="12.75" customHeight="1">
      <c r="A18" s="207" t="s">
        <v>34</v>
      </c>
      <c r="B18" s="208"/>
      <c r="C18" s="208"/>
      <c r="D18" s="208"/>
      <c r="E18" s="208"/>
      <c r="F18" s="208"/>
      <c r="G18" s="208"/>
      <c r="H18" s="209"/>
      <c r="I18" s="71">
        <v>44</v>
      </c>
      <c r="J18" s="69">
        <v>1834411</v>
      </c>
      <c r="K18" s="69">
        <v>600225</v>
      </c>
      <c r="L18" s="69">
        <v>1717635</v>
      </c>
      <c r="M18" s="70">
        <v>570137</v>
      </c>
    </row>
    <row r="19" spans="1:13" ht="12.75" customHeight="1">
      <c r="A19" s="207" t="s">
        <v>35</v>
      </c>
      <c r="B19" s="208"/>
      <c r="C19" s="208"/>
      <c r="D19" s="208"/>
      <c r="E19" s="208"/>
      <c r="F19" s="208"/>
      <c r="G19" s="208"/>
      <c r="H19" s="209"/>
      <c r="I19" s="68">
        <v>45</v>
      </c>
      <c r="J19" s="69">
        <v>3544820.75</v>
      </c>
      <c r="K19" s="69">
        <v>1213579</v>
      </c>
      <c r="L19" s="69">
        <v>3325082</v>
      </c>
      <c r="M19" s="70">
        <f>1229324+0.4</f>
        <v>1229324.4</v>
      </c>
    </row>
    <row r="20" spans="1:13" ht="12.75" customHeight="1">
      <c r="A20" s="207" t="s">
        <v>7</v>
      </c>
      <c r="B20" s="208"/>
      <c r="C20" s="208"/>
      <c r="D20" s="208"/>
      <c r="E20" s="208"/>
      <c r="F20" s="208"/>
      <c r="G20" s="208"/>
      <c r="H20" s="209"/>
      <c r="I20" s="71">
        <v>46</v>
      </c>
      <c r="J20" s="69">
        <f>363579</f>
        <v>363579</v>
      </c>
      <c r="K20" s="69"/>
      <c r="L20" s="69"/>
      <c r="M20" s="70"/>
    </row>
    <row r="21" spans="1:13" ht="12.75" customHeight="1">
      <c r="A21" s="207" t="s">
        <v>36</v>
      </c>
      <c r="B21" s="208"/>
      <c r="C21" s="208"/>
      <c r="D21" s="208"/>
      <c r="E21" s="208"/>
      <c r="F21" s="208"/>
      <c r="G21" s="208"/>
      <c r="H21" s="209"/>
      <c r="I21" s="68">
        <v>47</v>
      </c>
      <c r="J21" s="89"/>
      <c r="K21" s="89"/>
      <c r="L21" s="89"/>
      <c r="M21" s="90"/>
    </row>
    <row r="22" spans="1:13" ht="12.75" customHeight="1">
      <c r="A22" s="207" t="s">
        <v>37</v>
      </c>
      <c r="B22" s="208"/>
      <c r="C22" s="208"/>
      <c r="D22" s="208"/>
      <c r="E22" s="208"/>
      <c r="F22" s="208"/>
      <c r="G22" s="208"/>
      <c r="H22" s="209"/>
      <c r="I22" s="71">
        <v>48</v>
      </c>
      <c r="J22" s="69">
        <v>22376.8</v>
      </c>
      <c r="K22" s="69">
        <v>11858</v>
      </c>
      <c r="L22" s="69">
        <v>4936</v>
      </c>
      <c r="M22" s="70">
        <f>1944+0.4</f>
        <v>1944.4</v>
      </c>
    </row>
    <row r="23" spans="1:13" ht="12.75" customHeight="1">
      <c r="A23" s="204" t="s">
        <v>151</v>
      </c>
      <c r="B23" s="205"/>
      <c r="C23" s="205"/>
      <c r="D23" s="205"/>
      <c r="E23" s="205"/>
      <c r="F23" s="205"/>
      <c r="G23" s="205"/>
      <c r="H23" s="206"/>
      <c r="I23" s="68">
        <v>49</v>
      </c>
      <c r="J23" s="134">
        <f>J24+J25+J26+J27+J28</f>
        <v>908990</v>
      </c>
      <c r="K23" s="134">
        <f>K24+K25+K26+K27+K28</f>
        <v>301433</v>
      </c>
      <c r="L23" s="134">
        <f>L24+L25+L26+L27+L28</f>
        <v>819314</v>
      </c>
      <c r="M23" s="138">
        <f>M24+M25+M26+M27+M28</f>
        <v>268221</v>
      </c>
    </row>
    <row r="24" spans="1:13" ht="21" customHeight="1">
      <c r="A24" s="207" t="s">
        <v>38</v>
      </c>
      <c r="B24" s="208"/>
      <c r="C24" s="208"/>
      <c r="D24" s="208"/>
      <c r="E24" s="208"/>
      <c r="F24" s="208"/>
      <c r="G24" s="208"/>
      <c r="H24" s="209"/>
      <c r="I24" s="71">
        <v>50</v>
      </c>
      <c r="J24" s="89"/>
      <c r="K24" s="89"/>
      <c r="L24" s="89"/>
      <c r="M24" s="90"/>
    </row>
    <row r="25" spans="1:13" ht="25.5" customHeight="1">
      <c r="A25" s="207" t="s">
        <v>39</v>
      </c>
      <c r="B25" s="208"/>
      <c r="C25" s="208"/>
      <c r="D25" s="208"/>
      <c r="E25" s="208"/>
      <c r="F25" s="208"/>
      <c r="G25" s="208"/>
      <c r="H25" s="209"/>
      <c r="I25" s="68">
        <v>51</v>
      </c>
      <c r="J25" s="89">
        <v>908990</v>
      </c>
      <c r="K25" s="89">
        <v>301433</v>
      </c>
      <c r="L25" s="89">
        <v>819314</v>
      </c>
      <c r="M25" s="90">
        <v>268221</v>
      </c>
    </row>
    <row r="26" spans="1:13" ht="12.75" customHeight="1">
      <c r="A26" s="207" t="s">
        <v>40</v>
      </c>
      <c r="B26" s="208"/>
      <c r="C26" s="208"/>
      <c r="D26" s="208"/>
      <c r="E26" s="208"/>
      <c r="F26" s="208"/>
      <c r="G26" s="208"/>
      <c r="H26" s="209"/>
      <c r="I26" s="71">
        <v>52</v>
      </c>
      <c r="J26" s="69"/>
      <c r="K26" s="69"/>
      <c r="L26" s="69"/>
      <c r="M26" s="70"/>
    </row>
    <row r="27" spans="1:13" ht="12.75" customHeight="1">
      <c r="A27" s="207" t="s">
        <v>41</v>
      </c>
      <c r="B27" s="208"/>
      <c r="C27" s="208"/>
      <c r="D27" s="208"/>
      <c r="E27" s="208"/>
      <c r="F27" s="208"/>
      <c r="G27" s="208"/>
      <c r="H27" s="209"/>
      <c r="I27" s="68">
        <v>53</v>
      </c>
      <c r="J27" s="69"/>
      <c r="K27" s="69"/>
      <c r="L27" s="69"/>
      <c r="M27" s="70"/>
    </row>
    <row r="28" spans="1:13" ht="12.75" customHeight="1">
      <c r="A28" s="207" t="s">
        <v>42</v>
      </c>
      <c r="B28" s="208"/>
      <c r="C28" s="208"/>
      <c r="D28" s="208"/>
      <c r="E28" s="208"/>
      <c r="F28" s="208"/>
      <c r="G28" s="208"/>
      <c r="H28" s="209"/>
      <c r="I28" s="71">
        <v>54</v>
      </c>
      <c r="J28" s="69"/>
      <c r="K28" s="69"/>
      <c r="L28" s="69"/>
      <c r="M28" s="70"/>
    </row>
    <row r="29" spans="1:13" ht="12.75" customHeight="1">
      <c r="A29" s="204" t="s">
        <v>152</v>
      </c>
      <c r="B29" s="205"/>
      <c r="C29" s="205"/>
      <c r="D29" s="205"/>
      <c r="E29" s="205"/>
      <c r="F29" s="205"/>
      <c r="G29" s="205"/>
      <c r="H29" s="206"/>
      <c r="I29" s="68">
        <v>55</v>
      </c>
      <c r="J29" s="133">
        <f>J30+J31+J32+J33</f>
        <v>1496954</v>
      </c>
      <c r="K29" s="133">
        <f>K30+K31+K32+K33</f>
        <v>1428791</v>
      </c>
      <c r="L29" s="133">
        <f>L30+L31+L32+L33</f>
        <v>389</v>
      </c>
      <c r="M29" s="135">
        <f>M30+M31+M32+M33</f>
        <v>376.6</v>
      </c>
    </row>
    <row r="30" spans="1:13" ht="12" customHeight="1">
      <c r="A30" s="207" t="s">
        <v>43</v>
      </c>
      <c r="B30" s="208"/>
      <c r="C30" s="208"/>
      <c r="D30" s="208"/>
      <c r="E30" s="208"/>
      <c r="F30" s="208"/>
      <c r="G30" s="208"/>
      <c r="H30" s="209"/>
      <c r="I30" s="71">
        <v>56</v>
      </c>
      <c r="J30" s="69"/>
      <c r="K30" s="69"/>
      <c r="L30" s="69"/>
      <c r="M30" s="70"/>
    </row>
    <row r="31" spans="1:13" ht="21" customHeight="1">
      <c r="A31" s="207" t="s">
        <v>44</v>
      </c>
      <c r="B31" s="208"/>
      <c r="C31" s="208"/>
      <c r="D31" s="208"/>
      <c r="E31" s="208"/>
      <c r="F31" s="208"/>
      <c r="G31" s="208"/>
      <c r="H31" s="209"/>
      <c r="I31" s="68">
        <v>57</v>
      </c>
      <c r="J31" s="69">
        <v>1496954</v>
      </c>
      <c r="K31" s="69">
        <v>1428791</v>
      </c>
      <c r="L31" s="69">
        <v>389</v>
      </c>
      <c r="M31" s="70">
        <f>377-0.4</f>
        <v>376.6</v>
      </c>
    </row>
    <row r="32" spans="1:13" ht="12.75" customHeight="1">
      <c r="A32" s="207" t="s">
        <v>45</v>
      </c>
      <c r="B32" s="208"/>
      <c r="C32" s="208"/>
      <c r="D32" s="208"/>
      <c r="E32" s="208"/>
      <c r="F32" s="208"/>
      <c r="G32" s="208"/>
      <c r="H32" s="209"/>
      <c r="I32" s="71">
        <v>58</v>
      </c>
      <c r="J32" s="89"/>
      <c r="K32" s="89"/>
      <c r="L32" s="89"/>
      <c r="M32" s="90"/>
    </row>
    <row r="33" spans="1:13" ht="12.75" customHeight="1">
      <c r="A33" s="207" t="s">
        <v>46</v>
      </c>
      <c r="B33" s="208"/>
      <c r="C33" s="208"/>
      <c r="D33" s="208"/>
      <c r="E33" s="208"/>
      <c r="F33" s="208"/>
      <c r="G33" s="208"/>
      <c r="H33" s="209"/>
      <c r="I33" s="68">
        <v>59</v>
      </c>
      <c r="J33" s="69"/>
      <c r="K33" s="69"/>
      <c r="L33" s="69"/>
      <c r="M33" s="70"/>
    </row>
    <row r="34" spans="1:13" ht="12.75" customHeight="1">
      <c r="A34" s="204" t="s">
        <v>47</v>
      </c>
      <c r="B34" s="205"/>
      <c r="C34" s="205"/>
      <c r="D34" s="205"/>
      <c r="E34" s="205"/>
      <c r="F34" s="205"/>
      <c r="G34" s="205"/>
      <c r="H34" s="206"/>
      <c r="I34" s="71">
        <v>60</v>
      </c>
      <c r="J34" s="69"/>
      <c r="K34" s="69"/>
      <c r="L34" s="69"/>
      <c r="M34" s="70"/>
    </row>
    <row r="35" spans="1:13" ht="12.75" customHeight="1">
      <c r="A35" s="204" t="s">
        <v>48</v>
      </c>
      <c r="B35" s="205"/>
      <c r="C35" s="205"/>
      <c r="D35" s="205"/>
      <c r="E35" s="205"/>
      <c r="F35" s="205"/>
      <c r="G35" s="205"/>
      <c r="H35" s="206"/>
      <c r="I35" s="68">
        <v>61</v>
      </c>
      <c r="J35" s="89"/>
      <c r="K35" s="89"/>
      <c r="L35" s="89"/>
      <c r="M35" s="90"/>
    </row>
    <row r="36" spans="1:13" ht="12.75" customHeight="1">
      <c r="A36" s="204" t="s">
        <v>153</v>
      </c>
      <c r="B36" s="205"/>
      <c r="C36" s="205"/>
      <c r="D36" s="205"/>
      <c r="E36" s="205"/>
      <c r="F36" s="205"/>
      <c r="G36" s="205"/>
      <c r="H36" s="206"/>
      <c r="I36" s="71">
        <v>62</v>
      </c>
      <c r="J36" s="133">
        <f>J9+J23+J34</f>
        <v>32687727</v>
      </c>
      <c r="K36" s="133">
        <f>K9+K23+K34</f>
        <v>11346656.2</v>
      </c>
      <c r="L36" s="133">
        <f>L9+L23+L34</f>
        <v>29190367</v>
      </c>
      <c r="M36" s="135">
        <f>M9+M23+M34</f>
        <v>11428450.5</v>
      </c>
    </row>
    <row r="37" spans="1:13" ht="12.75" customHeight="1">
      <c r="A37" s="204" t="s">
        <v>154</v>
      </c>
      <c r="B37" s="205"/>
      <c r="C37" s="205"/>
      <c r="D37" s="205"/>
      <c r="E37" s="205"/>
      <c r="F37" s="205"/>
      <c r="G37" s="205"/>
      <c r="H37" s="206"/>
      <c r="I37" s="68">
        <v>63</v>
      </c>
      <c r="J37" s="133">
        <f>J13+J29+J35</f>
        <v>27416137.3</v>
      </c>
      <c r="K37" s="133">
        <f>K13+K29+K35</f>
        <v>10241172.2</v>
      </c>
      <c r="L37" s="133">
        <f>L13+L29+L35</f>
        <v>24182812</v>
      </c>
      <c r="M37" s="135">
        <f>M13+M29+M35</f>
        <v>8677259.4</v>
      </c>
    </row>
    <row r="38" spans="1:13" ht="12.75" customHeight="1">
      <c r="A38" s="204" t="s">
        <v>155</v>
      </c>
      <c r="B38" s="205"/>
      <c r="C38" s="205"/>
      <c r="D38" s="205"/>
      <c r="E38" s="205"/>
      <c r="F38" s="205"/>
      <c r="G38" s="205"/>
      <c r="H38" s="206"/>
      <c r="I38" s="71">
        <v>64</v>
      </c>
      <c r="J38" s="133">
        <f>J36-J37</f>
        <v>5271589.699999999</v>
      </c>
      <c r="K38" s="133">
        <f>K36-K37</f>
        <v>1105484</v>
      </c>
      <c r="L38" s="133">
        <f>L36-L37</f>
        <v>5007555</v>
      </c>
      <c r="M38" s="135">
        <f>M36-M37</f>
        <v>2751191.0999999996</v>
      </c>
    </row>
    <row r="39" spans="1:13" ht="12.75" customHeight="1">
      <c r="A39" s="204" t="s">
        <v>156</v>
      </c>
      <c r="B39" s="205"/>
      <c r="C39" s="205"/>
      <c r="D39" s="205"/>
      <c r="E39" s="205"/>
      <c r="F39" s="205"/>
      <c r="G39" s="205"/>
      <c r="H39" s="206"/>
      <c r="I39" s="68">
        <v>65</v>
      </c>
      <c r="J39" s="89"/>
      <c r="K39" s="89"/>
      <c r="L39" s="89"/>
      <c r="M39" s="90"/>
    </row>
    <row r="40" spans="1:13" ht="12.75" customHeight="1">
      <c r="A40" s="204" t="s">
        <v>49</v>
      </c>
      <c r="B40" s="205"/>
      <c r="C40" s="205"/>
      <c r="D40" s="205"/>
      <c r="E40" s="205"/>
      <c r="F40" s="205"/>
      <c r="G40" s="205"/>
      <c r="H40" s="206"/>
      <c r="I40" s="71">
        <v>66</v>
      </c>
      <c r="J40" s="89"/>
      <c r="K40" s="89"/>
      <c r="L40" s="89"/>
      <c r="M40" s="90"/>
    </row>
    <row r="41" spans="1:13" ht="12.75" customHeight="1">
      <c r="A41" s="204" t="s">
        <v>157</v>
      </c>
      <c r="B41" s="205"/>
      <c r="C41" s="205"/>
      <c r="D41" s="205"/>
      <c r="E41" s="205"/>
      <c r="F41" s="205"/>
      <c r="G41" s="205"/>
      <c r="H41" s="206"/>
      <c r="I41" s="68">
        <v>67</v>
      </c>
      <c r="J41" s="89">
        <f>J38-J40</f>
        <v>5271589.699999999</v>
      </c>
      <c r="K41" s="89">
        <f>K38-K40</f>
        <v>1105484</v>
      </c>
      <c r="L41" s="89">
        <f>L38-L40</f>
        <v>5007555</v>
      </c>
      <c r="M41" s="90">
        <f>M38</f>
        <v>2751191.0999999996</v>
      </c>
    </row>
    <row r="42" spans="1:13" ht="12.75">
      <c r="A42" s="220" t="s">
        <v>158</v>
      </c>
      <c r="B42" s="221"/>
      <c r="C42" s="221"/>
      <c r="D42" s="221"/>
      <c r="E42" s="221"/>
      <c r="F42" s="221"/>
      <c r="G42" s="221"/>
      <c r="H42" s="222"/>
      <c r="I42" s="72">
        <v>68</v>
      </c>
      <c r="J42" s="91"/>
      <c r="K42" s="91"/>
      <c r="L42" s="91"/>
      <c r="M42" s="92"/>
    </row>
    <row r="43" spans="1:13" ht="12.75">
      <c r="A43" s="250" t="s">
        <v>9</v>
      </c>
      <c r="B43" s="251"/>
      <c r="C43" s="251"/>
      <c r="D43" s="251"/>
      <c r="E43" s="251"/>
      <c r="F43" s="251"/>
      <c r="G43" s="251"/>
      <c r="H43" s="251"/>
      <c r="I43" s="252"/>
      <c r="J43" s="252"/>
      <c r="K43" s="252"/>
      <c r="L43" s="252"/>
      <c r="M43" s="253"/>
    </row>
    <row r="44" spans="1:13" ht="12.75">
      <c r="A44" s="217" t="s">
        <v>123</v>
      </c>
      <c r="B44" s="218"/>
      <c r="C44" s="218"/>
      <c r="D44" s="218"/>
      <c r="E44" s="218"/>
      <c r="F44" s="218"/>
      <c r="G44" s="218"/>
      <c r="H44" s="219"/>
      <c r="I44" s="73">
        <v>69</v>
      </c>
      <c r="J44" s="93"/>
      <c r="K44" s="93"/>
      <c r="L44" s="93"/>
      <c r="M44" s="94"/>
    </row>
    <row r="45" spans="1:13" ht="12.75">
      <c r="A45" s="204" t="s">
        <v>122</v>
      </c>
      <c r="B45" s="205"/>
      <c r="C45" s="205"/>
      <c r="D45" s="205"/>
      <c r="E45" s="205"/>
      <c r="F45" s="205"/>
      <c r="G45" s="205"/>
      <c r="H45" s="206"/>
      <c r="I45" s="71">
        <v>70</v>
      </c>
      <c r="J45" s="89"/>
      <c r="K45" s="89"/>
      <c r="L45" s="89"/>
      <c r="M45" s="90"/>
    </row>
    <row r="46" spans="1:13" ht="12.75">
      <c r="A46" s="204" t="s">
        <v>124</v>
      </c>
      <c r="B46" s="205"/>
      <c r="C46" s="205"/>
      <c r="D46" s="205"/>
      <c r="E46" s="205"/>
      <c r="F46" s="205"/>
      <c r="G46" s="205"/>
      <c r="H46" s="206"/>
      <c r="I46" s="71">
        <v>71</v>
      </c>
      <c r="J46" s="89"/>
      <c r="K46" s="89"/>
      <c r="L46" s="89"/>
      <c r="M46" s="90"/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2">
        <v>72</v>
      </c>
      <c r="J47" s="95"/>
      <c r="K47" s="95"/>
      <c r="L47" s="95"/>
      <c r="M47" s="96"/>
    </row>
  </sheetData>
  <sheetProtection/>
  <protectedRanges>
    <protectedRange sqref="J44:M47 F3 I3:J3 J9:K9 J10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2755905511811024" right="0.11811023622047245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zoomScalePageLayoutView="0" workbookViewId="0" topLeftCell="B1">
      <selection activeCell="E62" sqref="E62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6384" width="9.140625" style="6" customWidth="1"/>
  </cols>
  <sheetData>
    <row r="1" s="97" customFormat="1" ht="12.75"/>
    <row r="2" spans="1:11" s="98" customFormat="1" ht="15.75">
      <c r="A2" s="263" t="s">
        <v>50</v>
      </c>
      <c r="B2" s="264"/>
      <c r="C2" s="264"/>
      <c r="D2" s="264"/>
      <c r="E2" s="264"/>
      <c r="F2" s="264"/>
      <c r="G2" s="264"/>
      <c r="H2" s="264"/>
      <c r="I2" s="264"/>
      <c r="J2" s="265"/>
      <c r="K2" s="266"/>
    </row>
    <row r="3" spans="1:10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s="109" customFormat="1" ht="12.75">
      <c r="A4" s="102"/>
      <c r="B4" s="103"/>
      <c r="C4" s="104"/>
      <c r="D4" s="267" t="s">
        <v>117</v>
      </c>
      <c r="E4" s="268"/>
      <c r="F4" s="105">
        <v>40179</v>
      </c>
      <c r="G4" s="106" t="s">
        <v>96</v>
      </c>
      <c r="H4" s="269">
        <v>40451</v>
      </c>
      <c r="I4" s="270"/>
      <c r="J4" s="108"/>
    </row>
    <row r="5" spans="1:11" s="104" customFormat="1" ht="22.5" customHeight="1">
      <c r="A5" s="271"/>
      <c r="B5" s="271"/>
      <c r="C5" s="271"/>
      <c r="D5" s="271"/>
      <c r="E5" s="271"/>
      <c r="F5" s="271"/>
      <c r="G5" s="110"/>
      <c r="H5" s="110"/>
      <c r="I5" s="110"/>
      <c r="J5" s="272" t="s">
        <v>201</v>
      </c>
      <c r="K5" s="273"/>
    </row>
    <row r="6" spans="1:11" s="104" customFormat="1" ht="12.7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s="109" customFormat="1" ht="24" thickBot="1">
      <c r="A7" s="257" t="s">
        <v>51</v>
      </c>
      <c r="B7" s="257"/>
      <c r="C7" s="257"/>
      <c r="D7" s="257"/>
      <c r="E7" s="257"/>
      <c r="F7" s="257"/>
      <c r="G7" s="257"/>
      <c r="H7" s="257"/>
      <c r="I7" s="111" t="s">
        <v>184</v>
      </c>
      <c r="J7" s="112" t="s">
        <v>139</v>
      </c>
      <c r="K7" s="112" t="s">
        <v>140</v>
      </c>
    </row>
    <row r="8" spans="1:11" s="109" customFormat="1" ht="12.75">
      <c r="A8" s="258">
        <v>1</v>
      </c>
      <c r="B8" s="258"/>
      <c r="C8" s="258"/>
      <c r="D8" s="258"/>
      <c r="E8" s="258"/>
      <c r="F8" s="258"/>
      <c r="G8" s="258"/>
      <c r="H8" s="258"/>
      <c r="I8" s="113">
        <v>2</v>
      </c>
      <c r="J8" s="114" t="s">
        <v>115</v>
      </c>
      <c r="K8" s="114" t="s">
        <v>116</v>
      </c>
    </row>
    <row r="9" spans="1:11" s="115" customFormat="1" ht="12.75">
      <c r="A9" s="259" t="s">
        <v>52</v>
      </c>
      <c r="B9" s="260"/>
      <c r="C9" s="260"/>
      <c r="D9" s="260"/>
      <c r="E9" s="260"/>
      <c r="F9" s="260"/>
      <c r="G9" s="260"/>
      <c r="H9" s="260"/>
      <c r="I9" s="261"/>
      <c r="J9" s="261"/>
      <c r="K9" s="262"/>
    </row>
    <row r="10" spans="1:11" ht="12.75">
      <c r="A10" s="274" t="s">
        <v>53</v>
      </c>
      <c r="B10" s="275"/>
      <c r="C10" s="275"/>
      <c r="D10" s="275"/>
      <c r="E10" s="275"/>
      <c r="F10" s="275"/>
      <c r="G10" s="275"/>
      <c r="H10" s="275"/>
      <c r="I10" s="116">
        <v>73</v>
      </c>
      <c r="J10" s="117">
        <v>5271590</v>
      </c>
      <c r="K10" s="118">
        <v>5007555</v>
      </c>
    </row>
    <row r="11" spans="1:11" ht="12.75">
      <c r="A11" s="274" t="s">
        <v>54</v>
      </c>
      <c r="B11" s="275"/>
      <c r="C11" s="275"/>
      <c r="D11" s="275"/>
      <c r="E11" s="275"/>
      <c r="F11" s="275"/>
      <c r="G11" s="275"/>
      <c r="H11" s="275"/>
      <c r="I11" s="116">
        <v>74</v>
      </c>
      <c r="J11" s="117">
        <v>1834411</v>
      </c>
      <c r="K11" s="118">
        <v>1717635</v>
      </c>
    </row>
    <row r="12" spans="1:11" ht="12.75">
      <c r="A12" s="274" t="s">
        <v>55</v>
      </c>
      <c r="B12" s="275"/>
      <c r="C12" s="275"/>
      <c r="D12" s="275"/>
      <c r="E12" s="275"/>
      <c r="F12" s="275"/>
      <c r="G12" s="275"/>
      <c r="H12" s="275"/>
      <c r="I12" s="116">
        <v>75</v>
      </c>
      <c r="J12" s="117"/>
      <c r="K12" s="118"/>
    </row>
    <row r="13" spans="1:11" ht="12.75">
      <c r="A13" s="274" t="s">
        <v>56</v>
      </c>
      <c r="B13" s="275"/>
      <c r="C13" s="275"/>
      <c r="D13" s="275"/>
      <c r="E13" s="275"/>
      <c r="F13" s="275"/>
      <c r="G13" s="275"/>
      <c r="H13" s="275"/>
      <c r="I13" s="116">
        <v>76</v>
      </c>
      <c r="J13" s="117">
        <v>12166019.4</v>
      </c>
      <c r="K13" s="118">
        <v>3523161</v>
      </c>
    </row>
    <row r="14" spans="1:11" ht="12.75">
      <c r="A14" s="274" t="s">
        <v>57</v>
      </c>
      <c r="B14" s="275"/>
      <c r="C14" s="275"/>
      <c r="D14" s="275"/>
      <c r="E14" s="275"/>
      <c r="F14" s="275"/>
      <c r="G14" s="275"/>
      <c r="H14" s="275"/>
      <c r="I14" s="116">
        <v>77</v>
      </c>
      <c r="J14" s="117"/>
      <c r="K14" s="118"/>
    </row>
    <row r="15" spans="1:11" ht="12.75">
      <c r="A15" s="274" t="s">
        <v>58</v>
      </c>
      <c r="B15" s="275"/>
      <c r="C15" s="275"/>
      <c r="D15" s="275"/>
      <c r="E15" s="275"/>
      <c r="F15" s="275"/>
      <c r="G15" s="275"/>
      <c r="H15" s="275"/>
      <c r="I15" s="116">
        <v>78</v>
      </c>
      <c r="J15" s="117">
        <v>744860</v>
      </c>
      <c r="K15" s="118"/>
    </row>
    <row r="16" spans="1:11" ht="12.75">
      <c r="A16" s="276" t="s">
        <v>159</v>
      </c>
      <c r="B16" s="277"/>
      <c r="C16" s="277"/>
      <c r="D16" s="277"/>
      <c r="E16" s="277"/>
      <c r="F16" s="277"/>
      <c r="G16" s="277"/>
      <c r="H16" s="277"/>
      <c r="I16" s="116">
        <v>79</v>
      </c>
      <c r="J16" s="133">
        <f>J10+J11+J13+J15</f>
        <v>20016880.4</v>
      </c>
      <c r="K16" s="133">
        <f>K10+K11+K13+K15</f>
        <v>10248351</v>
      </c>
    </row>
    <row r="17" spans="1:11" ht="12.75">
      <c r="A17" s="274" t="s">
        <v>59</v>
      </c>
      <c r="B17" s="275"/>
      <c r="C17" s="275"/>
      <c r="D17" s="275"/>
      <c r="E17" s="275"/>
      <c r="F17" s="275"/>
      <c r="G17" s="275"/>
      <c r="H17" s="275"/>
      <c r="I17" s="116">
        <v>80</v>
      </c>
      <c r="J17" s="117">
        <f>6758616</f>
        <v>6758616</v>
      </c>
      <c r="K17" s="118">
        <v>4539097</v>
      </c>
    </row>
    <row r="18" spans="1:11" ht="12.75">
      <c r="A18" s="274" t="s">
        <v>60</v>
      </c>
      <c r="B18" s="275"/>
      <c r="C18" s="275"/>
      <c r="D18" s="275"/>
      <c r="E18" s="275"/>
      <c r="F18" s="275"/>
      <c r="G18" s="275"/>
      <c r="H18" s="275"/>
      <c r="I18" s="116">
        <v>81</v>
      </c>
      <c r="J18" s="117"/>
      <c r="K18" s="118"/>
    </row>
    <row r="19" spans="1:11" ht="12.75">
      <c r="A19" s="274" t="s">
        <v>61</v>
      </c>
      <c r="B19" s="275"/>
      <c r="C19" s="275"/>
      <c r="D19" s="275"/>
      <c r="E19" s="275"/>
      <c r="F19" s="275"/>
      <c r="G19" s="275"/>
      <c r="H19" s="275"/>
      <c r="I19" s="116">
        <v>82</v>
      </c>
      <c r="J19" s="117">
        <v>2607.4</v>
      </c>
      <c r="K19" s="118">
        <v>592</v>
      </c>
    </row>
    <row r="20" spans="1:11" ht="12.75">
      <c r="A20" s="274" t="s">
        <v>62</v>
      </c>
      <c r="B20" s="275"/>
      <c r="C20" s="275"/>
      <c r="D20" s="275"/>
      <c r="E20" s="275"/>
      <c r="F20" s="275"/>
      <c r="G20" s="275"/>
      <c r="H20" s="275"/>
      <c r="I20" s="116">
        <v>83</v>
      </c>
      <c r="J20" s="117"/>
      <c r="K20" s="118">
        <v>7776394</v>
      </c>
    </row>
    <row r="21" spans="1:11" ht="12.75">
      <c r="A21" s="276" t="s">
        <v>160</v>
      </c>
      <c r="B21" s="277"/>
      <c r="C21" s="277"/>
      <c r="D21" s="277"/>
      <c r="E21" s="277"/>
      <c r="F21" s="277"/>
      <c r="G21" s="277"/>
      <c r="H21" s="277"/>
      <c r="I21" s="116">
        <v>84</v>
      </c>
      <c r="J21" s="133">
        <f>J17+J18+J19+J20</f>
        <v>6761223.4</v>
      </c>
      <c r="K21" s="133">
        <f>K17+K18+K19+K20</f>
        <v>12316083</v>
      </c>
    </row>
    <row r="22" spans="1:11" ht="12.75">
      <c r="A22" s="276" t="s">
        <v>185</v>
      </c>
      <c r="B22" s="277"/>
      <c r="C22" s="277"/>
      <c r="D22" s="277"/>
      <c r="E22" s="277"/>
      <c r="F22" s="277"/>
      <c r="G22" s="277"/>
      <c r="H22" s="277"/>
      <c r="I22" s="116">
        <v>85</v>
      </c>
      <c r="J22" s="133">
        <v>13255656</v>
      </c>
      <c r="K22" s="133"/>
    </row>
    <row r="23" spans="1:11" ht="12.75">
      <c r="A23" s="276" t="s">
        <v>186</v>
      </c>
      <c r="B23" s="277"/>
      <c r="C23" s="277"/>
      <c r="D23" s="277"/>
      <c r="E23" s="277"/>
      <c r="F23" s="277"/>
      <c r="G23" s="277"/>
      <c r="H23" s="277"/>
      <c r="I23" s="116">
        <v>86</v>
      </c>
      <c r="J23" s="117"/>
      <c r="K23" s="135">
        <f>K21-K16</f>
        <v>2067732</v>
      </c>
    </row>
    <row r="24" spans="1:11" s="115" customFormat="1" ht="12.75">
      <c r="A24" s="259" t="s">
        <v>63</v>
      </c>
      <c r="B24" s="260"/>
      <c r="C24" s="260"/>
      <c r="D24" s="260"/>
      <c r="E24" s="260"/>
      <c r="F24" s="260"/>
      <c r="G24" s="260"/>
      <c r="H24" s="260"/>
      <c r="I24" s="261"/>
      <c r="J24" s="261"/>
      <c r="K24" s="262"/>
    </row>
    <row r="25" spans="1:11" ht="12.75">
      <c r="A25" s="274" t="s">
        <v>64</v>
      </c>
      <c r="B25" s="275"/>
      <c r="C25" s="275"/>
      <c r="D25" s="275"/>
      <c r="E25" s="275"/>
      <c r="F25" s="275"/>
      <c r="G25" s="275"/>
      <c r="H25" s="275"/>
      <c r="I25" s="116">
        <v>87</v>
      </c>
      <c r="J25" s="117"/>
      <c r="K25" s="118"/>
    </row>
    <row r="26" spans="1:11" ht="12.75">
      <c r="A26" s="274" t="s">
        <v>65</v>
      </c>
      <c r="B26" s="275"/>
      <c r="C26" s="275"/>
      <c r="D26" s="275"/>
      <c r="E26" s="275"/>
      <c r="F26" s="275"/>
      <c r="G26" s="275"/>
      <c r="H26" s="275"/>
      <c r="I26" s="116">
        <v>88</v>
      </c>
      <c r="J26" s="117"/>
      <c r="K26" s="118">
        <v>1170900</v>
      </c>
    </row>
    <row r="27" spans="1:11" ht="12.75">
      <c r="A27" s="274" t="s">
        <v>66</v>
      </c>
      <c r="B27" s="275"/>
      <c r="C27" s="275"/>
      <c r="D27" s="275"/>
      <c r="E27" s="275"/>
      <c r="F27" s="275"/>
      <c r="G27" s="275"/>
      <c r="H27" s="275"/>
      <c r="I27" s="116">
        <v>89</v>
      </c>
      <c r="J27" s="117">
        <v>854251</v>
      </c>
      <c r="K27" s="118">
        <v>891294.45</v>
      </c>
    </row>
    <row r="28" spans="1:11" ht="12.75">
      <c r="A28" s="274" t="s">
        <v>67</v>
      </c>
      <c r="B28" s="275"/>
      <c r="C28" s="275"/>
      <c r="D28" s="275"/>
      <c r="E28" s="275"/>
      <c r="F28" s="275"/>
      <c r="G28" s="275"/>
      <c r="H28" s="275"/>
      <c r="I28" s="116">
        <v>90</v>
      </c>
      <c r="J28" s="117">
        <v>29403</v>
      </c>
      <c r="K28" s="118">
        <f>22556.22+820376.26</f>
        <v>842932.48</v>
      </c>
    </row>
    <row r="29" spans="1:11" ht="12.75">
      <c r="A29" s="274" t="s">
        <v>68</v>
      </c>
      <c r="B29" s="275"/>
      <c r="C29" s="275"/>
      <c r="D29" s="275"/>
      <c r="E29" s="275"/>
      <c r="F29" s="275"/>
      <c r="G29" s="275"/>
      <c r="H29" s="275"/>
      <c r="I29" s="116">
        <v>91</v>
      </c>
      <c r="J29" s="117"/>
      <c r="K29" s="118"/>
    </row>
    <row r="30" spans="1:11" ht="12.75">
      <c r="A30" s="276" t="s">
        <v>161</v>
      </c>
      <c r="B30" s="277"/>
      <c r="C30" s="277"/>
      <c r="D30" s="277"/>
      <c r="E30" s="277"/>
      <c r="F30" s="277"/>
      <c r="G30" s="277"/>
      <c r="H30" s="277"/>
      <c r="I30" s="116">
        <v>92</v>
      </c>
      <c r="J30" s="133">
        <f>J25+J26+J27+J28+J29</f>
        <v>883654</v>
      </c>
      <c r="K30" s="133">
        <f>K25+K26+K27+K28+K29</f>
        <v>2905126.9299999997</v>
      </c>
    </row>
    <row r="31" spans="1:11" ht="12.75">
      <c r="A31" s="274" t="s">
        <v>69</v>
      </c>
      <c r="B31" s="275"/>
      <c r="C31" s="275"/>
      <c r="D31" s="275"/>
      <c r="E31" s="275"/>
      <c r="F31" s="275"/>
      <c r="G31" s="275"/>
      <c r="H31" s="275"/>
      <c r="I31" s="116">
        <v>93</v>
      </c>
      <c r="J31" s="117">
        <v>146168</v>
      </c>
      <c r="K31" s="118">
        <v>138468</v>
      </c>
    </row>
    <row r="32" spans="1:11" ht="12.75">
      <c r="A32" s="274" t="s">
        <v>70</v>
      </c>
      <c r="B32" s="275"/>
      <c r="C32" s="275"/>
      <c r="D32" s="275"/>
      <c r="E32" s="275"/>
      <c r="F32" s="275"/>
      <c r="G32" s="275"/>
      <c r="H32" s="275"/>
      <c r="I32" s="116">
        <v>94</v>
      </c>
      <c r="J32" s="117"/>
      <c r="K32" s="118"/>
    </row>
    <row r="33" spans="1:11" ht="12.75">
      <c r="A33" s="274" t="s">
        <v>71</v>
      </c>
      <c r="B33" s="275"/>
      <c r="C33" s="275"/>
      <c r="D33" s="275"/>
      <c r="E33" s="275"/>
      <c r="F33" s="275"/>
      <c r="G33" s="275"/>
      <c r="H33" s="275"/>
      <c r="I33" s="116">
        <v>95</v>
      </c>
      <c r="J33" s="117">
        <v>1070058</v>
      </c>
      <c r="K33" s="118">
        <v>92249</v>
      </c>
    </row>
    <row r="34" spans="1:11" ht="12.75">
      <c r="A34" s="276" t="s">
        <v>162</v>
      </c>
      <c r="B34" s="277"/>
      <c r="C34" s="277"/>
      <c r="D34" s="277"/>
      <c r="E34" s="277"/>
      <c r="F34" s="277"/>
      <c r="G34" s="277"/>
      <c r="H34" s="277"/>
      <c r="I34" s="116">
        <v>96</v>
      </c>
      <c r="J34" s="133">
        <f>J31+J32+J33</f>
        <v>1216226</v>
      </c>
      <c r="K34" s="133">
        <f>K31+K32+K33</f>
        <v>230717</v>
      </c>
    </row>
    <row r="35" spans="1:11" ht="12.75">
      <c r="A35" s="276" t="s">
        <v>187</v>
      </c>
      <c r="B35" s="277"/>
      <c r="C35" s="277"/>
      <c r="D35" s="277"/>
      <c r="E35" s="277"/>
      <c r="F35" s="277"/>
      <c r="G35" s="277"/>
      <c r="H35" s="277"/>
      <c r="I35" s="116">
        <v>97</v>
      </c>
      <c r="J35" s="117"/>
      <c r="K35" s="135">
        <f>K30-K34</f>
        <v>2674409.9299999997</v>
      </c>
    </row>
    <row r="36" spans="1:11" ht="12.75">
      <c r="A36" s="276" t="s">
        <v>188</v>
      </c>
      <c r="B36" s="277"/>
      <c r="C36" s="277"/>
      <c r="D36" s="277"/>
      <c r="E36" s="277"/>
      <c r="F36" s="277"/>
      <c r="G36" s="277"/>
      <c r="H36" s="277"/>
      <c r="I36" s="116">
        <v>98</v>
      </c>
      <c r="J36" s="133">
        <f>J34-J30</f>
        <v>332572</v>
      </c>
      <c r="K36" s="118"/>
    </row>
    <row r="37" spans="1:11" s="115" customFormat="1" ht="12.75">
      <c r="A37" s="259" t="s">
        <v>72</v>
      </c>
      <c r="B37" s="260"/>
      <c r="C37" s="260"/>
      <c r="D37" s="260"/>
      <c r="E37" s="260"/>
      <c r="F37" s="260"/>
      <c r="G37" s="260"/>
      <c r="H37" s="260"/>
      <c r="I37" s="261"/>
      <c r="J37" s="261"/>
      <c r="K37" s="262"/>
    </row>
    <row r="38" spans="1:11" ht="12.75">
      <c r="A38" s="274" t="s">
        <v>73</v>
      </c>
      <c r="B38" s="275"/>
      <c r="C38" s="275"/>
      <c r="D38" s="275"/>
      <c r="E38" s="275"/>
      <c r="F38" s="275"/>
      <c r="G38" s="275"/>
      <c r="H38" s="275"/>
      <c r="I38" s="116">
        <v>99</v>
      </c>
      <c r="J38" s="117"/>
      <c r="K38" s="118"/>
    </row>
    <row r="39" spans="1:11" ht="12.75">
      <c r="A39" s="274" t="s">
        <v>74</v>
      </c>
      <c r="B39" s="275"/>
      <c r="C39" s="275"/>
      <c r="D39" s="275"/>
      <c r="E39" s="275"/>
      <c r="F39" s="275"/>
      <c r="G39" s="275"/>
      <c r="H39" s="275"/>
      <c r="I39" s="116">
        <v>100</v>
      </c>
      <c r="J39" s="117">
        <v>78724</v>
      </c>
      <c r="K39" s="118">
        <f>145842.85+169449.93</f>
        <v>315292.78</v>
      </c>
    </row>
    <row r="40" spans="1:11" ht="12.75">
      <c r="A40" s="274" t="s">
        <v>75</v>
      </c>
      <c r="B40" s="275"/>
      <c r="C40" s="275"/>
      <c r="D40" s="275"/>
      <c r="E40" s="275"/>
      <c r="F40" s="275"/>
      <c r="G40" s="275"/>
      <c r="H40" s="275"/>
      <c r="I40" s="116">
        <v>101</v>
      </c>
      <c r="J40" s="117"/>
      <c r="K40" s="118">
        <f>117258092.15-113867555.6</f>
        <v>3390536.550000012</v>
      </c>
    </row>
    <row r="41" spans="1:11" ht="12.75">
      <c r="A41" s="276" t="s">
        <v>163</v>
      </c>
      <c r="B41" s="277"/>
      <c r="C41" s="277"/>
      <c r="D41" s="277"/>
      <c r="E41" s="277"/>
      <c r="F41" s="277"/>
      <c r="G41" s="277"/>
      <c r="H41" s="277"/>
      <c r="I41" s="116">
        <v>102</v>
      </c>
      <c r="J41" s="133">
        <f>J38+J39+J40</f>
        <v>78724</v>
      </c>
      <c r="K41" s="133">
        <f>K38+K39+K40</f>
        <v>3705829.330000012</v>
      </c>
    </row>
    <row r="42" spans="1:11" ht="12.75">
      <c r="A42" s="274" t="s">
        <v>76</v>
      </c>
      <c r="B42" s="275"/>
      <c r="C42" s="275"/>
      <c r="D42" s="275"/>
      <c r="E42" s="275"/>
      <c r="F42" s="275"/>
      <c r="G42" s="275"/>
      <c r="H42" s="275"/>
      <c r="I42" s="116">
        <v>103</v>
      </c>
      <c r="J42" s="117"/>
      <c r="K42" s="118"/>
    </row>
    <row r="43" spans="1:11" ht="12.75">
      <c r="A43" s="274" t="s">
        <v>77</v>
      </c>
      <c r="B43" s="275"/>
      <c r="C43" s="275"/>
      <c r="D43" s="275"/>
      <c r="E43" s="275"/>
      <c r="F43" s="275"/>
      <c r="G43" s="275"/>
      <c r="H43" s="275"/>
      <c r="I43" s="116">
        <v>104</v>
      </c>
      <c r="J43" s="117">
        <v>6650700</v>
      </c>
      <c r="K43" s="118">
        <v>6650760</v>
      </c>
    </row>
    <row r="44" spans="1:11" ht="12.75">
      <c r="A44" s="274" t="s">
        <v>78</v>
      </c>
      <c r="B44" s="275"/>
      <c r="C44" s="275"/>
      <c r="D44" s="275"/>
      <c r="E44" s="275"/>
      <c r="F44" s="275"/>
      <c r="G44" s="275"/>
      <c r="H44" s="275"/>
      <c r="I44" s="116">
        <v>105</v>
      </c>
      <c r="J44" s="117"/>
      <c r="K44" s="118"/>
    </row>
    <row r="45" spans="1:11" ht="12.75">
      <c r="A45" s="274" t="s">
        <v>79</v>
      </c>
      <c r="B45" s="275"/>
      <c r="C45" s="275"/>
      <c r="D45" s="275"/>
      <c r="E45" s="275"/>
      <c r="F45" s="275"/>
      <c r="G45" s="275"/>
      <c r="H45" s="275"/>
      <c r="I45" s="116">
        <v>106</v>
      </c>
      <c r="J45" s="117"/>
      <c r="K45" s="118"/>
    </row>
    <row r="46" spans="1:11" ht="12.75">
      <c r="A46" s="274" t="s">
        <v>80</v>
      </c>
      <c r="B46" s="275"/>
      <c r="C46" s="275"/>
      <c r="D46" s="275"/>
      <c r="E46" s="275"/>
      <c r="F46" s="275"/>
      <c r="G46" s="275"/>
      <c r="H46" s="275"/>
      <c r="I46" s="116">
        <v>107</v>
      </c>
      <c r="J46" s="117">
        <v>5360714</v>
      </c>
      <c r="K46" s="118">
        <v>317537</v>
      </c>
    </row>
    <row r="47" spans="1:11" ht="14.25" customHeight="1">
      <c r="A47" s="276" t="s">
        <v>164</v>
      </c>
      <c r="B47" s="277"/>
      <c r="C47" s="277"/>
      <c r="D47" s="277"/>
      <c r="E47" s="277"/>
      <c r="F47" s="277"/>
      <c r="G47" s="277"/>
      <c r="H47" s="277"/>
      <c r="I47" s="116">
        <v>108</v>
      </c>
      <c r="J47" s="133">
        <f>J42+J43+J44+J45+J46</f>
        <v>12011414</v>
      </c>
      <c r="K47" s="133">
        <f>K42+K43+K44+K45+K46</f>
        <v>6968297</v>
      </c>
    </row>
    <row r="48" spans="1:11" ht="12.75">
      <c r="A48" s="276" t="s">
        <v>189</v>
      </c>
      <c r="B48" s="277"/>
      <c r="C48" s="277"/>
      <c r="D48" s="277"/>
      <c r="E48" s="277"/>
      <c r="F48" s="277"/>
      <c r="G48" s="277"/>
      <c r="H48" s="277"/>
      <c r="I48" s="116">
        <v>109</v>
      </c>
      <c r="J48" s="117"/>
      <c r="K48" s="118"/>
    </row>
    <row r="49" spans="1:11" ht="12.75">
      <c r="A49" s="276" t="s">
        <v>190</v>
      </c>
      <c r="B49" s="277"/>
      <c r="C49" s="277"/>
      <c r="D49" s="277"/>
      <c r="E49" s="277"/>
      <c r="F49" s="277"/>
      <c r="G49" s="277"/>
      <c r="H49" s="277"/>
      <c r="I49" s="116">
        <v>110</v>
      </c>
      <c r="J49" s="133">
        <f>J47-J41</f>
        <v>11932690</v>
      </c>
      <c r="K49" s="135">
        <f>K47-K41</f>
        <v>3262467.669999988</v>
      </c>
    </row>
    <row r="50" spans="1:11" ht="12.75">
      <c r="A50" s="274" t="s">
        <v>165</v>
      </c>
      <c r="B50" s="275"/>
      <c r="C50" s="275"/>
      <c r="D50" s="275"/>
      <c r="E50" s="275"/>
      <c r="F50" s="275"/>
      <c r="G50" s="275"/>
      <c r="H50" s="275"/>
      <c r="I50" s="116">
        <v>111</v>
      </c>
      <c r="J50" s="117"/>
      <c r="K50" s="118"/>
    </row>
    <row r="51" spans="1:11" ht="12.75">
      <c r="A51" s="274" t="s">
        <v>166</v>
      </c>
      <c r="B51" s="275"/>
      <c r="C51" s="275"/>
      <c r="D51" s="275"/>
      <c r="E51" s="275"/>
      <c r="F51" s="275"/>
      <c r="G51" s="275"/>
      <c r="H51" s="275"/>
      <c r="I51" s="116">
        <v>112</v>
      </c>
      <c r="J51" s="117"/>
      <c r="K51" s="118">
        <v>2655790</v>
      </c>
    </row>
    <row r="52" spans="1:11" ht="12.75">
      <c r="A52" s="274" t="s">
        <v>81</v>
      </c>
      <c r="B52" s="275"/>
      <c r="C52" s="275"/>
      <c r="D52" s="275"/>
      <c r="E52" s="275"/>
      <c r="F52" s="275"/>
      <c r="G52" s="275"/>
      <c r="H52" s="275"/>
      <c r="I52" s="116">
        <v>113</v>
      </c>
      <c r="J52" s="117">
        <v>13296919</v>
      </c>
      <c r="K52" s="118">
        <v>18240068</v>
      </c>
    </row>
    <row r="53" spans="1:11" ht="12.75">
      <c r="A53" s="274" t="s">
        <v>82</v>
      </c>
      <c r="B53" s="275"/>
      <c r="C53" s="275"/>
      <c r="D53" s="275"/>
      <c r="E53" s="275"/>
      <c r="F53" s="275"/>
      <c r="G53" s="275"/>
      <c r="H53" s="275"/>
      <c r="I53" s="116">
        <v>114</v>
      </c>
      <c r="J53" s="117">
        <v>990394</v>
      </c>
      <c r="K53" s="118"/>
    </row>
    <row r="54" spans="1:11" ht="12.75">
      <c r="A54" s="274" t="s">
        <v>83</v>
      </c>
      <c r="B54" s="275"/>
      <c r="C54" s="275"/>
      <c r="D54" s="275"/>
      <c r="E54" s="275"/>
      <c r="F54" s="275"/>
      <c r="G54" s="275"/>
      <c r="H54" s="275"/>
      <c r="I54" s="116">
        <v>115</v>
      </c>
      <c r="J54" s="117"/>
      <c r="K54" s="118">
        <f>K51-K50</f>
        <v>2655790</v>
      </c>
    </row>
    <row r="55" spans="1:11" ht="12.75">
      <c r="A55" s="278" t="s">
        <v>84</v>
      </c>
      <c r="B55" s="279"/>
      <c r="C55" s="279"/>
      <c r="D55" s="279"/>
      <c r="E55" s="279"/>
      <c r="F55" s="279"/>
      <c r="G55" s="279"/>
      <c r="H55" s="279"/>
      <c r="I55" s="119">
        <v>116</v>
      </c>
      <c r="J55" s="120">
        <f>J52+J53</f>
        <v>14287313</v>
      </c>
      <c r="K55" s="121">
        <f>K52-K54</f>
        <v>15584278</v>
      </c>
    </row>
  </sheetData>
  <sheetProtection/>
  <protectedRanges>
    <protectedRange sqref="F4 H4:I4 J10:K23 J25:K36 J38:K48 J50:K55 J49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29" right="0.14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C1">
      <selection activeCell="J29" sqref="J29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9.28125" style="104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0.140625" style="104" customWidth="1"/>
    <col min="12" max="12" width="10.00390625" style="104" customWidth="1"/>
    <col min="13" max="13" width="11.7109375" style="104" customWidth="1"/>
    <col min="14" max="16384" width="9.140625" style="104" customWidth="1"/>
  </cols>
  <sheetData>
    <row r="1" s="97" customFormat="1" ht="12.75"/>
    <row r="2" spans="1:13" s="98" customFormat="1" ht="18" customHeight="1">
      <c r="A2" s="280" t="s">
        <v>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66"/>
    </row>
    <row r="3" spans="1:12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09" customFormat="1" ht="15.75" customHeight="1">
      <c r="A4" s="102"/>
      <c r="B4" s="103"/>
      <c r="C4" s="122"/>
      <c r="D4" s="123" t="s">
        <v>114</v>
      </c>
      <c r="E4" s="105">
        <v>40179</v>
      </c>
      <c r="F4" s="106" t="s">
        <v>96</v>
      </c>
      <c r="G4" s="105">
        <v>40451</v>
      </c>
      <c r="H4" s="124"/>
      <c r="I4" s="107"/>
      <c r="J4" s="107"/>
      <c r="K4" s="107"/>
      <c r="L4" s="108"/>
    </row>
    <row r="5" spans="1:13" ht="15">
      <c r="A5" s="282"/>
      <c r="B5" s="283"/>
      <c r="C5" s="283"/>
      <c r="D5" s="283"/>
      <c r="E5" s="283"/>
      <c r="F5" s="284"/>
      <c r="G5" s="284"/>
      <c r="H5" s="125"/>
      <c r="I5" s="125"/>
      <c r="J5" s="125"/>
      <c r="K5" s="125"/>
      <c r="L5" s="272" t="s">
        <v>201</v>
      </c>
      <c r="M5" s="273"/>
    </row>
    <row r="6" spans="1:13" ht="13.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6"/>
    </row>
    <row r="7" spans="1:13" s="109" customFormat="1" ht="24" thickBot="1">
      <c r="A7" s="257" t="s">
        <v>51</v>
      </c>
      <c r="B7" s="257"/>
      <c r="C7" s="257"/>
      <c r="D7" s="257"/>
      <c r="E7" s="257"/>
      <c r="F7" s="257"/>
      <c r="G7" s="257"/>
      <c r="H7" s="257"/>
      <c r="I7" s="111" t="s">
        <v>184</v>
      </c>
      <c r="J7" s="112" t="s">
        <v>139</v>
      </c>
      <c r="K7" s="112" t="s">
        <v>141</v>
      </c>
      <c r="L7" s="112" t="s">
        <v>142</v>
      </c>
      <c r="M7" s="112" t="s">
        <v>140</v>
      </c>
    </row>
    <row r="8" spans="1:13" s="109" customFormat="1" ht="33.75">
      <c r="A8" s="285">
        <v>1</v>
      </c>
      <c r="B8" s="285"/>
      <c r="C8" s="285"/>
      <c r="D8" s="285"/>
      <c r="E8" s="285"/>
      <c r="F8" s="285"/>
      <c r="G8" s="285"/>
      <c r="H8" s="285"/>
      <c r="I8" s="126">
        <v>2</v>
      </c>
      <c r="J8" s="114" t="s">
        <v>143</v>
      </c>
      <c r="K8" s="126"/>
      <c r="L8" s="114" t="s">
        <v>115</v>
      </c>
      <c r="M8" s="114" t="s">
        <v>116</v>
      </c>
    </row>
    <row r="9" spans="1:13" s="6" customFormat="1" ht="12.75">
      <c r="A9" s="274" t="s">
        <v>86</v>
      </c>
      <c r="B9" s="275"/>
      <c r="C9" s="275"/>
      <c r="D9" s="275"/>
      <c r="E9" s="275"/>
      <c r="F9" s="275"/>
      <c r="G9" s="275"/>
      <c r="H9" s="275"/>
      <c r="I9" s="116">
        <v>117</v>
      </c>
      <c r="J9" s="127">
        <v>44338000</v>
      </c>
      <c r="K9" s="127"/>
      <c r="L9" s="127"/>
      <c r="M9" s="127">
        <f>J9+K9-L9</f>
        <v>44338000</v>
      </c>
    </row>
    <row r="10" spans="1:13" s="6" customFormat="1" ht="12.75">
      <c r="A10" s="274" t="s">
        <v>87</v>
      </c>
      <c r="B10" s="275"/>
      <c r="C10" s="275"/>
      <c r="D10" s="275"/>
      <c r="E10" s="275"/>
      <c r="F10" s="275"/>
      <c r="G10" s="275"/>
      <c r="H10" s="275"/>
      <c r="I10" s="116">
        <v>118</v>
      </c>
      <c r="J10" s="118">
        <v>10294509</v>
      </c>
      <c r="K10" s="118"/>
      <c r="L10" s="118"/>
      <c r="M10" s="118">
        <f>J10+K10-L10</f>
        <v>10294509</v>
      </c>
    </row>
    <row r="11" spans="1:13" s="6" customFormat="1" ht="12.75">
      <c r="A11" s="274" t="s">
        <v>88</v>
      </c>
      <c r="B11" s="275"/>
      <c r="C11" s="275"/>
      <c r="D11" s="275"/>
      <c r="E11" s="275"/>
      <c r="F11" s="275"/>
      <c r="G11" s="275"/>
      <c r="H11" s="275"/>
      <c r="I11" s="116">
        <v>119</v>
      </c>
      <c r="J11" s="118">
        <v>2908002</v>
      </c>
      <c r="K11" s="118">
        <v>568678</v>
      </c>
      <c r="L11" s="118">
        <v>98157</v>
      </c>
      <c r="M11" s="118">
        <f aca="true" t="shared" si="0" ref="M11:M16">J11+K11-L11</f>
        <v>3378523</v>
      </c>
    </row>
    <row r="12" spans="1:13" s="6" customFormat="1" ht="12.75">
      <c r="A12" s="274" t="s">
        <v>89</v>
      </c>
      <c r="B12" s="275"/>
      <c r="C12" s="275"/>
      <c r="D12" s="275"/>
      <c r="E12" s="275"/>
      <c r="F12" s="275"/>
      <c r="G12" s="275"/>
      <c r="H12" s="275"/>
      <c r="I12" s="116">
        <v>120</v>
      </c>
      <c r="J12" s="118">
        <v>6577901</v>
      </c>
      <c r="K12" s="118">
        <v>7275310</v>
      </c>
      <c r="L12" s="118">
        <v>7219378</v>
      </c>
      <c r="M12" s="118">
        <f t="shared" si="0"/>
        <v>6633833</v>
      </c>
    </row>
    <row r="13" spans="1:13" s="6" customFormat="1" ht="12.75">
      <c r="A13" s="274" t="s">
        <v>90</v>
      </c>
      <c r="B13" s="275"/>
      <c r="C13" s="275"/>
      <c r="D13" s="275"/>
      <c r="E13" s="275"/>
      <c r="F13" s="275"/>
      <c r="G13" s="275"/>
      <c r="H13" s="275"/>
      <c r="I13" s="116">
        <v>121</v>
      </c>
      <c r="J13" s="118">
        <v>7177153</v>
      </c>
      <c r="K13" s="118">
        <v>5007555</v>
      </c>
      <c r="L13" s="118">
        <v>7177153</v>
      </c>
      <c r="M13" s="118">
        <f t="shared" si="0"/>
        <v>5007555</v>
      </c>
    </row>
    <row r="14" spans="1:13" s="6" customFormat="1" ht="12.75">
      <c r="A14" s="274" t="s">
        <v>91</v>
      </c>
      <c r="B14" s="275"/>
      <c r="C14" s="275"/>
      <c r="D14" s="275"/>
      <c r="E14" s="275"/>
      <c r="F14" s="275"/>
      <c r="G14" s="275"/>
      <c r="H14" s="275"/>
      <c r="I14" s="116">
        <v>122</v>
      </c>
      <c r="J14" s="118">
        <v>16404065</v>
      </c>
      <c r="K14" s="118"/>
      <c r="L14" s="118"/>
      <c r="M14" s="118">
        <f t="shared" si="0"/>
        <v>16404065</v>
      </c>
    </row>
    <row r="15" spans="1:13" s="6" customFormat="1" ht="12.75">
      <c r="A15" s="274" t="s">
        <v>92</v>
      </c>
      <c r="B15" s="275"/>
      <c r="C15" s="275"/>
      <c r="D15" s="275"/>
      <c r="E15" s="275"/>
      <c r="F15" s="275"/>
      <c r="G15" s="275"/>
      <c r="H15" s="275"/>
      <c r="I15" s="116">
        <v>123</v>
      </c>
      <c r="J15" s="118"/>
      <c r="K15" s="118"/>
      <c r="L15" s="118"/>
      <c r="M15" s="118">
        <f t="shared" si="0"/>
        <v>0</v>
      </c>
    </row>
    <row r="16" spans="1:13" s="6" customFormat="1" ht="12.75">
      <c r="A16" s="274" t="s">
        <v>93</v>
      </c>
      <c r="B16" s="275"/>
      <c r="C16" s="275"/>
      <c r="D16" s="275"/>
      <c r="E16" s="275"/>
      <c r="F16" s="275"/>
      <c r="G16" s="275"/>
      <c r="H16" s="275"/>
      <c r="I16" s="116">
        <v>124</v>
      </c>
      <c r="J16" s="118">
        <v>659652</v>
      </c>
      <c r="K16" s="118"/>
      <c r="L16" s="118"/>
      <c r="M16" s="118">
        <f t="shared" si="0"/>
        <v>659652</v>
      </c>
    </row>
    <row r="17" spans="1:13" s="6" customFormat="1" ht="12.75">
      <c r="A17" s="274" t="s">
        <v>94</v>
      </c>
      <c r="B17" s="275"/>
      <c r="C17" s="275"/>
      <c r="D17" s="275"/>
      <c r="E17" s="275"/>
      <c r="F17" s="275"/>
      <c r="G17" s="275"/>
      <c r="H17" s="275"/>
      <c r="I17" s="116">
        <v>125</v>
      </c>
      <c r="J17" s="118"/>
      <c r="K17" s="118"/>
      <c r="L17" s="118"/>
      <c r="M17" s="118"/>
    </row>
    <row r="18" spans="1:13" s="6" customFormat="1" ht="12.75">
      <c r="A18" s="274" t="s">
        <v>172</v>
      </c>
      <c r="B18" s="275"/>
      <c r="C18" s="275"/>
      <c r="D18" s="275"/>
      <c r="E18" s="275"/>
      <c r="F18" s="275"/>
      <c r="G18" s="275"/>
      <c r="H18" s="275"/>
      <c r="I18" s="116">
        <v>126</v>
      </c>
      <c r="J18" s="118"/>
      <c r="K18" s="118"/>
      <c r="L18" s="118"/>
      <c r="M18" s="118"/>
    </row>
    <row r="19" spans="1:13" s="6" customFormat="1" ht="12.75">
      <c r="A19" s="274" t="s">
        <v>173</v>
      </c>
      <c r="B19" s="275"/>
      <c r="C19" s="275"/>
      <c r="D19" s="275"/>
      <c r="E19" s="275"/>
      <c r="F19" s="275"/>
      <c r="G19" s="275"/>
      <c r="H19" s="275"/>
      <c r="I19" s="116">
        <v>127</v>
      </c>
      <c r="J19" s="118"/>
      <c r="K19" s="118"/>
      <c r="L19" s="118"/>
      <c r="M19" s="118"/>
    </row>
    <row r="20" spans="1:13" s="6" customFormat="1" ht="12.75">
      <c r="A20" s="274" t="s">
        <v>174</v>
      </c>
      <c r="B20" s="275"/>
      <c r="C20" s="275"/>
      <c r="D20" s="275"/>
      <c r="E20" s="275"/>
      <c r="F20" s="275"/>
      <c r="G20" s="275"/>
      <c r="H20" s="275"/>
      <c r="I20" s="116">
        <v>128</v>
      </c>
      <c r="J20" s="118"/>
      <c r="K20" s="118"/>
      <c r="L20" s="118"/>
      <c r="M20" s="118"/>
    </row>
    <row r="21" spans="1:13" s="6" customFormat="1" ht="12.75">
      <c r="A21" s="274" t="s">
        <v>175</v>
      </c>
      <c r="B21" s="275"/>
      <c r="C21" s="275"/>
      <c r="D21" s="275"/>
      <c r="E21" s="275"/>
      <c r="F21" s="275"/>
      <c r="G21" s="275"/>
      <c r="H21" s="275"/>
      <c r="I21" s="116">
        <v>129</v>
      </c>
      <c r="J21" s="118"/>
      <c r="K21" s="118"/>
      <c r="L21" s="118"/>
      <c r="M21" s="118"/>
    </row>
    <row r="22" spans="1:13" s="6" customFormat="1" ht="12.75">
      <c r="A22" s="274" t="s">
        <v>176</v>
      </c>
      <c r="B22" s="275"/>
      <c r="C22" s="275"/>
      <c r="D22" s="275"/>
      <c r="E22" s="275"/>
      <c r="F22" s="275"/>
      <c r="G22" s="275"/>
      <c r="H22" s="275"/>
      <c r="I22" s="116">
        <v>130</v>
      </c>
      <c r="J22" s="118"/>
      <c r="K22" s="118"/>
      <c r="L22" s="118"/>
      <c r="M22" s="118"/>
    </row>
    <row r="23" spans="1:13" s="6" customFormat="1" ht="12.75">
      <c r="A23" s="274" t="s">
        <v>177</v>
      </c>
      <c r="B23" s="275"/>
      <c r="C23" s="275"/>
      <c r="D23" s="275"/>
      <c r="E23" s="275"/>
      <c r="F23" s="275"/>
      <c r="G23" s="275"/>
      <c r="H23" s="275"/>
      <c r="I23" s="116">
        <v>131</v>
      </c>
      <c r="J23" s="118"/>
      <c r="K23" s="118"/>
      <c r="L23" s="118"/>
      <c r="M23" s="118"/>
    </row>
    <row r="24" spans="1:13" s="6" customFormat="1" ht="12.75">
      <c r="A24" s="276" t="s">
        <v>178</v>
      </c>
      <c r="B24" s="277"/>
      <c r="C24" s="277"/>
      <c r="D24" s="277"/>
      <c r="E24" s="277"/>
      <c r="F24" s="277"/>
      <c r="G24" s="277"/>
      <c r="H24" s="277"/>
      <c r="I24" s="116">
        <v>132</v>
      </c>
      <c r="J24" s="128">
        <f>J9+J10+J11+J12+J13+J14+J16</f>
        <v>88359282</v>
      </c>
      <c r="K24" s="128">
        <f>K11+K12+K13</f>
        <v>12851543</v>
      </c>
      <c r="L24" s="128">
        <f>L11+L12+L13</f>
        <v>14494688</v>
      </c>
      <c r="M24" s="128">
        <f>J24+K24-L24</f>
        <v>86716137</v>
      </c>
    </row>
    <row r="25" spans="1:13" s="115" customFormat="1" ht="12.75">
      <c r="A25" s="290"/>
      <c r="B25" s="291"/>
      <c r="C25" s="291"/>
      <c r="D25" s="291"/>
      <c r="E25" s="291"/>
      <c r="F25" s="291"/>
      <c r="G25" s="291"/>
      <c r="H25" s="291"/>
      <c r="I25" s="292"/>
      <c r="J25" s="292"/>
      <c r="K25" s="292"/>
      <c r="L25" s="292"/>
      <c r="M25" s="293"/>
    </row>
    <row r="26" spans="1:13" s="6" customFormat="1" ht="12.75">
      <c r="A26" s="286" t="s">
        <v>179</v>
      </c>
      <c r="B26" s="287"/>
      <c r="C26" s="287"/>
      <c r="D26" s="287"/>
      <c r="E26" s="287"/>
      <c r="F26" s="287"/>
      <c r="G26" s="287"/>
      <c r="H26" s="287"/>
      <c r="I26" s="129">
        <v>133</v>
      </c>
      <c r="J26" s="129"/>
      <c r="K26" s="129"/>
      <c r="L26" s="130"/>
      <c r="M26" s="130"/>
    </row>
    <row r="27" spans="1:13" s="6" customFormat="1" ht="12.75">
      <c r="A27" s="278" t="s">
        <v>180</v>
      </c>
      <c r="B27" s="279"/>
      <c r="C27" s="279"/>
      <c r="D27" s="279"/>
      <c r="E27" s="279"/>
      <c r="F27" s="279"/>
      <c r="G27" s="279"/>
      <c r="H27" s="279"/>
      <c r="I27" s="119">
        <v>134</v>
      </c>
      <c r="J27" s="119"/>
      <c r="K27" s="119"/>
      <c r="L27" s="121"/>
      <c r="M27" s="121"/>
    </row>
    <row r="28" spans="1:13" s="6" customFormat="1" ht="20.2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11811023622047245" right="0.11811023622047245" top="0.984251968503937" bottom="0.984251968503937" header="0.5118110236220472" footer="0.5118110236220472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39" t="s">
        <v>170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4" t="s">
        <v>220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0" ht="12.7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10" ht="12.7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</row>
    <row r="15" spans="1:10" ht="12.7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</row>
    <row r="16" spans="1:10" ht="12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12.7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</row>
    <row r="18" spans="1:10" ht="12.75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</row>
    <row r="19" spans="1:10" ht="12.75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</row>
    <row r="20" spans="1:10" ht="12.7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</row>
    <row r="21" spans="1:10" ht="12.75">
      <c r="A21" s="295"/>
      <c r="B21" s="295"/>
      <c r="C21" s="295"/>
      <c r="D21" s="295"/>
      <c r="E21" s="295"/>
      <c r="F21" s="295"/>
      <c r="G21" s="295"/>
      <c r="H21" s="295"/>
      <c r="I21" s="295"/>
      <c r="J21" s="295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Sabina Delpin</cp:lastModifiedBy>
  <cp:lastPrinted>2010-10-29T06:52:45Z</cp:lastPrinted>
  <dcterms:created xsi:type="dcterms:W3CDTF">2009-04-09T07:10:35Z</dcterms:created>
  <dcterms:modified xsi:type="dcterms:W3CDTF">2010-10-29T06:54:18Z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