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<sst xmlns="http://schemas.openxmlformats.org/spreadsheetml/2006/main" count="394" uniqueCount="344">
  <si>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</si>
  <si>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</si>
  <si>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</si>
  <si>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</si>
  <si>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</si>
  <si>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</si>
  <si>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</si>
  <si>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</si>
  <si>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</si>
  <si>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</si>
  <si>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</si>
  <si>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</si>
  <si>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</si>
  <si>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</si>
  <si>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</si>
  <si>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</si>
  <si>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</si>
  <si>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</si>
  <si>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</si>
  <si>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</si>
  <si>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</si>
  <si>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</si>
  <si>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</si>
  <si>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</si>
  <si>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</si>
  <si>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</si>
  <si>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</si>
  <si>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</si>
  <si>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</si>
  <si>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</si>
  <si>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</si>
  <si>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</si>
  <si>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</si>
  <si>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</si>
  <si>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</si>
  <si>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</si>
  <si>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</si>
  <si>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</si>
  <si>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</si>
  <si>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</si>
  <si>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</si>
  <si>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</si>
  <si>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</si>
  <si>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</si>
  <si>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</si>
  <si>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</si>
  <si>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</si>
  <si>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</si>
  <si>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</si>
  <si>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</si>
  <si>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</si>
  <si>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</si>
  <si>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</si>
  <si>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</si>
  <si>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</si>
  <si>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</si>
  <si>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</si>
  <si>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</si>
  <si>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</si>
  <si>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</si>
  <si>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</si>
  <si>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</si>
  <si>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</si>
  <si>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</si>
  <si>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</si>
  <si>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</si>
  <si>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</si>
  <si>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</si>
  <si>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</si>
  <si>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</si>
  <si>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</si>
  <si>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</si>
  <si>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</si>
  <si>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</si>
  <si>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</si>
  <si>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</si>
  <si>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</si>
  <si>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</si>
  <si>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</si>
  <si>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</si>
  <si>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</si>
  <si>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</si>
  <si>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</si>
  <si>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</si>
  <si>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</si>
  <si>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</si>
  <si>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</si>
  <si>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</si>
  <si>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</si>
  <si>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</si>
  <si>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</si>
  <si>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</si>
  <si>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</si>
  <si>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</si>
  <si>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</si>
  <si>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</si>
  <si>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</si>
  <si>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</si>
  <si>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</si>
  <si>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</si>
  <si>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</si>
  <si>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</si>
  <si>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</si>
  <si>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</si>
  <si>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</si>
  <si>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</si>
  <si>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</si>
  <si>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</si>
  <si>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</si>
  <si>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</si>
  <si>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</si>
  <si>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</si>
  <si>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</si>
  <si>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</si>
  <si>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</si>
  <si>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</si>
  <si>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</si>
  <si>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</si>
  <si>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</si>
  <si>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</si>
  <si>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</si>
  <si>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</si>
  <si>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</si>
  <si>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</si>
  <si>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</si>
  <si>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</si>
  <si>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</si>
  <si>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</si>
  <si>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</si>
  <si>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</si>
  <si>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</si>
  <si>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</si>
  <si>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</si>
  <si>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</si>
  <si>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</si>
  <si>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</si>
  <si>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</si>
  <si>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</si>
  <si>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</si>
  <si>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</si>
  <si>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</si>
  <si>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</si>
  <si>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</si>
  <si>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</si>
  <si>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</si>
  <si>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</si>
  <si>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</si>
  <si>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</si>
  <si>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</si>
  <si>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</si>
  <si>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</si>
  <si>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</si>
  <si>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</si>
  <si>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</si>
  <si>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</si>
  <si>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</si>
  <si>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</si>
  <si>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</si>
  <si>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</si>
  <si>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</si>
  <si>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</si>
  <si>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</si>
  <si>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</si>
  <si>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</si>
  <si>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</si>
  <si>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</si>
  <si>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</si>
  <si>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</si>
  <si>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</si>
  <si>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</si>
  <si>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</si>
  <si>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</si>
  <si>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</si>
  <si>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</si>
  <si>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</si>
  <si>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</si>
  <si>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</si>
  <si>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</si>
  <si>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</si>
  <si>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</si>
  <si>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</si>
  <si>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</si>
  <si>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</si>
  <si>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</si>
  <si>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</si>
  <si>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</si>
  <si>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</si>
  <si>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</si>
  <si>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</si>
  <si>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</si>
  <si>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</si>
  <si>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</si>
  <si>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</si>
  <si>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</si>
  <si>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</si>
  <si>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</si>
  <si>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</si>
  <si>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</si>
  <si>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</si>
  <si>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</si>
  <si>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</si>
  <si>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</si>
  <si>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</si>
  <si>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</si>
  <si>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</si>
  <si>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</si>
  <si>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</si>
  <si>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</si>
  <si>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</si>
  <si>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</si>
  <si>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</si>
  <si>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</si>
  <si>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</si>
  <si>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</si>
  <si>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</si>
  <si>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</si>
  <si>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</si>
  <si>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</si>
  <si>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</si>
  <si>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</si>
  <si>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</si>
  <si>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</si>
  <si>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</si>
  <si>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</si>
  <si>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</si>
  <si>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</si>
  <si>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</si>
  <si>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</si>
  <si>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</si>
  <si>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</si>
  <si>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</si>
  <si>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</si>
  <si>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</si>
  <si>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</si>
  <si>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</si>
  <si>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</si>
  <si>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</si>
  <si>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</si>
  <si>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</si>
  <si>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</si>
  <si>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</si>
  <si>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</si>
  <si>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</si>
  <si>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</si>
  <si>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</si>
  <si>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</si>
  <si>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</si>
  <si>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</si>
  <si>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</si>
  <si>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</si>
  <si>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</si>
  <si>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</si>
  <si>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</si>
  <si>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</si>
  <si>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</si>
  <si>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</si>
  <si>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</si>
  <si>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</si>
  <si>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</si>
  <si>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</si>
  <si>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</si>
  <si>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</si>
  <si>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</si>
  <si>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</si>
  <si>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</si>
  <si>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</si>
  <si>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</si>
  <si>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</si>
  <si>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</si>
  <si>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</si>
  <si>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</si>
  <si>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</si>
  <si>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</si>
  <si>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</si>
  <si>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</si>
  <si>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</si>
  <si>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</si>
  <si>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</si>
  <si>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</si>
  <si>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</si>
  <si>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</si>
  <si>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</si>
  <si>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</si>
  <si>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</si>
  <si>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</si>
  <si>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</si>
  <si>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</si>
  <si>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</si>
  <si>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</si>
  <si>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</si>
  <si>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</si>
  <si>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</si>
  <si>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</si>
  <si>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</si>
  <si>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</si>
  <si>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</si>
  <si>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</si>
  <si>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</si>
  <si>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</si>
  <si>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</si>
  <si>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</si>
  <si>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</si>
  <si>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</si>
  <si>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</si>
  <si>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</si>
  <si>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</si>
  <si>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</si>
  <si>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</si>
  <si>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</si>
  <si>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</si>
  <si>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</si>
  <si>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</si>
  <si>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</si>
  <si>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</si>
  <si>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</si>
  <si>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</si>
  <si>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</si>
  <si>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</si>
  <si>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</si>
  <si>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</si>
  <si>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</si>
  <si>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</si>
  <si>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</si>
  <si>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03715957</t>
  </si>
  <si>
    <t>040004561</t>
  </si>
  <si>
    <t>20950636972</t>
  </si>
  <si>
    <t>JGL DD</t>
  </si>
  <si>
    <t>RIJEKA</t>
  </si>
  <si>
    <t>SVILNO 20</t>
  </si>
  <si>
    <t>jgl@jgl.hr</t>
  </si>
  <si>
    <t>www.jgl.hr</t>
  </si>
  <si>
    <t>PRIMORSKO GORANSKA</t>
  </si>
  <si>
    <t>NE</t>
  </si>
  <si>
    <t>Verica Crnković</t>
  </si>
  <si>
    <t>051660710</t>
  </si>
  <si>
    <t>051660711</t>
  </si>
  <si>
    <t>verica.crnkovic@jgl.hr</t>
  </si>
  <si>
    <t>2120</t>
  </si>
  <si>
    <t>Obveznik: JGL DD</t>
  </si>
  <si>
    <t>u razdoblju __.__.____do __.__.____</t>
  </si>
  <si>
    <t>Obveznik: JGL d.d._____________________________________________________________</t>
  </si>
  <si>
    <t>Mislav Vučić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</si>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</sst>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l@jgl.hr" TargetMode="External" /><Relationship Id="rId2" Type="http://schemas.openxmlformats.org/officeDocument/2006/relationships/hyperlink" Target="http://www.jgl.hr/" TargetMode="External" /><Relationship Id="rId3" Type="http://schemas.openxmlformats.org/officeDocument/2006/relationships/hyperlink" Target="mailto:verica.crnkovic@jg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40" sqref="A40:D4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9" t="s">
        <v>255</v>
      </c>
      <c r="B1" s="169"/>
      <c r="C1" s="16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0" t="s">
        <v>256</v>
      </c>
      <c r="B2" s="130"/>
      <c r="C2" s="130"/>
      <c r="D2" s="131"/>
      <c r="E2" s="24">
        <v>43101</v>
      </c>
      <c r="F2" s="25"/>
      <c r="G2" s="26" t="s">
        <v>257</v>
      </c>
      <c r="H2" s="24">
        <v>43465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2" t="s">
        <v>258</v>
      </c>
      <c r="B4" s="132"/>
      <c r="C4" s="132"/>
      <c r="D4" s="132"/>
      <c r="E4" s="132"/>
      <c r="F4" s="132"/>
      <c r="G4" s="132"/>
      <c r="H4" s="132"/>
      <c r="I4" s="13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3" t="s">
        <v>259</v>
      </c>
      <c r="B6" s="134"/>
      <c r="C6" s="128" t="s">
        <v>323</v>
      </c>
      <c r="D6" s="129"/>
      <c r="E6" s="135"/>
      <c r="F6" s="135"/>
      <c r="G6" s="135"/>
      <c r="H6" s="135"/>
      <c r="I6" s="39"/>
      <c r="J6" s="22"/>
      <c r="K6" s="22"/>
      <c r="L6" s="22"/>
    </row>
    <row r="7" spans="1:12" ht="12.75">
      <c r="A7" s="40"/>
      <c r="B7" s="40"/>
      <c r="C7" s="31"/>
      <c r="D7" s="31"/>
      <c r="E7" s="135"/>
      <c r="F7" s="135"/>
      <c r="G7" s="135"/>
      <c r="H7" s="135"/>
      <c r="I7" s="39"/>
      <c r="J7" s="22"/>
      <c r="K7" s="22"/>
      <c r="L7" s="22"/>
    </row>
    <row r="8" spans="1:12" ht="12.75">
      <c r="A8" s="136" t="s">
        <v>260</v>
      </c>
      <c r="B8" s="137"/>
      <c r="C8" s="128" t="s">
        <v>324</v>
      </c>
      <c r="D8" s="129"/>
      <c r="E8" s="135"/>
      <c r="F8" s="135"/>
      <c r="G8" s="135"/>
      <c r="H8" s="13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5" t="s">
        <v>261</v>
      </c>
      <c r="B10" s="126"/>
      <c r="C10" s="128" t="s">
        <v>325</v>
      </c>
      <c r="D10" s="12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7"/>
      <c r="B11" s="12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3" t="s">
        <v>262</v>
      </c>
      <c r="B12" s="134"/>
      <c r="C12" s="138" t="s">
        <v>326</v>
      </c>
      <c r="D12" s="143"/>
      <c r="E12" s="143"/>
      <c r="F12" s="143"/>
      <c r="G12" s="143"/>
      <c r="H12" s="143"/>
      <c r="I12" s="14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3" t="s">
        <v>263</v>
      </c>
      <c r="B14" s="134"/>
      <c r="C14" s="145">
        <v>51000</v>
      </c>
      <c r="D14" s="146"/>
      <c r="E14" s="31"/>
      <c r="F14" s="138" t="s">
        <v>327</v>
      </c>
      <c r="G14" s="143"/>
      <c r="H14" s="143"/>
      <c r="I14" s="14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3" t="s">
        <v>264</v>
      </c>
      <c r="B16" s="134"/>
      <c r="C16" s="138" t="s">
        <v>328</v>
      </c>
      <c r="D16" s="143"/>
      <c r="E16" s="143"/>
      <c r="F16" s="143"/>
      <c r="G16" s="143"/>
      <c r="H16" s="143"/>
      <c r="I16" s="14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3" t="s">
        <v>265</v>
      </c>
      <c r="B18" s="134"/>
      <c r="C18" s="147" t="s">
        <v>329</v>
      </c>
      <c r="D18" s="148"/>
      <c r="E18" s="148"/>
      <c r="F18" s="148"/>
      <c r="G18" s="148"/>
      <c r="H18" s="148"/>
      <c r="I18" s="14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3" t="s">
        <v>266</v>
      </c>
      <c r="B20" s="134"/>
      <c r="C20" s="147" t="s">
        <v>330</v>
      </c>
      <c r="D20" s="148"/>
      <c r="E20" s="148"/>
      <c r="F20" s="148"/>
      <c r="G20" s="148"/>
      <c r="H20" s="148"/>
      <c r="I20" s="14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3" t="s">
        <v>267</v>
      </c>
      <c r="B22" s="134"/>
      <c r="C22" s="44">
        <v>373</v>
      </c>
      <c r="D22" s="138" t="s">
        <v>327</v>
      </c>
      <c r="E22" s="139"/>
      <c r="F22" s="140"/>
      <c r="G22" s="141"/>
      <c r="H22" s="14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3" t="s">
        <v>268</v>
      </c>
      <c r="B24" s="134"/>
      <c r="C24" s="44">
        <v>8</v>
      </c>
      <c r="D24" s="138" t="s">
        <v>331</v>
      </c>
      <c r="E24" s="139"/>
      <c r="F24" s="139"/>
      <c r="G24" s="140"/>
      <c r="H24" s="38" t="s">
        <v>269</v>
      </c>
      <c r="I24" s="117">
        <v>546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33" t="s">
        <v>271</v>
      </c>
      <c r="B26" s="134"/>
      <c r="C26" s="48" t="s">
        <v>332</v>
      </c>
      <c r="D26" s="49"/>
      <c r="E26" s="22"/>
      <c r="F26" s="50"/>
      <c r="G26" s="133" t="s">
        <v>272</v>
      </c>
      <c r="H26" s="134"/>
      <c r="I26" s="51" t="s">
        <v>337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3" t="s">
        <v>273</v>
      </c>
      <c r="B28" s="154"/>
      <c r="C28" s="155"/>
      <c r="D28" s="155"/>
      <c r="E28" s="156" t="s">
        <v>274</v>
      </c>
      <c r="F28" s="157"/>
      <c r="G28" s="157"/>
      <c r="H28" s="158" t="s">
        <v>275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0"/>
      <c r="B30" s="151"/>
      <c r="C30" s="151"/>
      <c r="D30" s="152"/>
      <c r="E30" s="150"/>
      <c r="F30" s="151"/>
      <c r="G30" s="151"/>
      <c r="H30" s="128"/>
      <c r="I30" s="129"/>
      <c r="J30" s="22"/>
      <c r="K30" s="22"/>
      <c r="L30" s="22"/>
    </row>
    <row r="31" spans="1:12" ht="12.75">
      <c r="A31" s="45"/>
      <c r="B31" s="45"/>
      <c r="C31" s="43"/>
      <c r="D31" s="159"/>
      <c r="E31" s="159"/>
      <c r="F31" s="159"/>
      <c r="G31" s="160"/>
      <c r="H31" s="31"/>
      <c r="I31" s="56"/>
      <c r="J31" s="22"/>
      <c r="K31" s="22"/>
      <c r="L31" s="22"/>
    </row>
    <row r="32" spans="1:12" ht="12.75">
      <c r="A32" s="150"/>
      <c r="B32" s="151"/>
      <c r="C32" s="151"/>
      <c r="D32" s="152"/>
      <c r="E32" s="150"/>
      <c r="F32" s="151"/>
      <c r="G32" s="151"/>
      <c r="H32" s="128"/>
      <c r="I32" s="129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0"/>
      <c r="B34" s="151"/>
      <c r="C34" s="151"/>
      <c r="D34" s="152"/>
      <c r="E34" s="150"/>
      <c r="F34" s="151"/>
      <c r="G34" s="151"/>
      <c r="H34" s="128"/>
      <c r="I34" s="129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0"/>
      <c r="B36" s="151"/>
      <c r="C36" s="151"/>
      <c r="D36" s="152"/>
      <c r="E36" s="150"/>
      <c r="F36" s="151"/>
      <c r="G36" s="151"/>
      <c r="H36" s="128"/>
      <c r="I36" s="129"/>
      <c r="J36" s="22"/>
      <c r="K36" s="22"/>
      <c r="L36" s="22"/>
    </row>
    <row r="37" spans="1:12" ht="12.75">
      <c r="A37" s="58"/>
      <c r="B37" s="58"/>
      <c r="C37" s="162"/>
      <c r="D37" s="163"/>
      <c r="E37" s="31"/>
      <c r="F37" s="162"/>
      <c r="G37" s="163"/>
      <c r="H37" s="31"/>
      <c r="I37" s="31"/>
      <c r="J37" s="22"/>
      <c r="K37" s="22"/>
      <c r="L37" s="22"/>
    </row>
    <row r="38" spans="1:12" ht="12.75">
      <c r="A38" s="150"/>
      <c r="B38" s="151"/>
      <c r="C38" s="151"/>
      <c r="D38" s="152"/>
      <c r="E38" s="150"/>
      <c r="F38" s="151"/>
      <c r="G38" s="151"/>
      <c r="H38" s="128"/>
      <c r="I38" s="129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0"/>
      <c r="B40" s="151"/>
      <c r="C40" s="151"/>
      <c r="D40" s="152"/>
      <c r="E40" s="150"/>
      <c r="F40" s="151"/>
      <c r="G40" s="151"/>
      <c r="H40" s="128"/>
      <c r="I40" s="129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64" t="s">
        <v>276</v>
      </c>
      <c r="B44" s="165"/>
      <c r="C44" s="128"/>
      <c r="D44" s="129"/>
      <c r="E44" s="32"/>
      <c r="F44" s="138"/>
      <c r="G44" s="151"/>
      <c r="H44" s="151"/>
      <c r="I44" s="152"/>
      <c r="J44" s="22"/>
      <c r="K44" s="22"/>
      <c r="L44" s="22"/>
    </row>
    <row r="45" spans="1:12" ht="12.75">
      <c r="A45" s="58"/>
      <c r="B45" s="58"/>
      <c r="C45" s="162"/>
      <c r="D45" s="163"/>
      <c r="E45" s="31"/>
      <c r="F45" s="162"/>
      <c r="G45" s="170"/>
      <c r="H45" s="66"/>
      <c r="I45" s="66"/>
      <c r="J45" s="22"/>
      <c r="K45" s="22"/>
      <c r="L45" s="22"/>
    </row>
    <row r="46" spans="1:12" ht="12.75">
      <c r="A46" s="164" t="s">
        <v>277</v>
      </c>
      <c r="B46" s="165"/>
      <c r="C46" s="138" t="s">
        <v>333</v>
      </c>
      <c r="D46" s="161"/>
      <c r="E46" s="161"/>
      <c r="F46" s="161"/>
      <c r="G46" s="161"/>
      <c r="H46" s="161"/>
      <c r="I46" s="161"/>
      <c r="J46" s="22"/>
      <c r="K46" s="22"/>
      <c r="L46" s="22"/>
    </row>
    <row r="47" spans="1:12" ht="12.75">
      <c r="A47" s="40"/>
      <c r="B47" s="40"/>
      <c r="C47" s="67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4" t="s">
        <v>279</v>
      </c>
      <c r="B48" s="165"/>
      <c r="C48" s="166" t="s">
        <v>334</v>
      </c>
      <c r="D48" s="167"/>
      <c r="E48" s="168"/>
      <c r="F48" s="32"/>
      <c r="G48" s="38" t="s">
        <v>280</v>
      </c>
      <c r="H48" s="166" t="s">
        <v>335</v>
      </c>
      <c r="I48" s="168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4" t="s">
        <v>265</v>
      </c>
      <c r="B50" s="165"/>
      <c r="C50" s="173" t="s">
        <v>336</v>
      </c>
      <c r="D50" s="167"/>
      <c r="E50" s="167"/>
      <c r="F50" s="167"/>
      <c r="G50" s="167"/>
      <c r="H50" s="167"/>
      <c r="I50" s="16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3" t="s">
        <v>281</v>
      </c>
      <c r="B52" s="134"/>
      <c r="C52" s="166" t="s">
        <v>341</v>
      </c>
      <c r="D52" s="167"/>
      <c r="E52" s="167"/>
      <c r="F52" s="167"/>
      <c r="G52" s="167"/>
      <c r="H52" s="167"/>
      <c r="I52" s="144"/>
      <c r="J52" s="22"/>
      <c r="K52" s="22"/>
      <c r="L52" s="22"/>
    </row>
    <row r="53" spans="1:12" ht="12.75">
      <c r="A53" s="68"/>
      <c r="B53" s="68"/>
      <c r="C53" s="176" t="s">
        <v>282</v>
      </c>
      <c r="D53" s="176"/>
      <c r="E53" s="176"/>
      <c r="F53" s="176"/>
      <c r="G53" s="176"/>
      <c r="H53" s="176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4" t="s">
        <v>283</v>
      </c>
      <c r="C55" s="175"/>
      <c r="D55" s="175"/>
      <c r="E55" s="175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322</v>
      </c>
      <c r="C56" s="115"/>
      <c r="D56" s="115"/>
      <c r="E56" s="115"/>
      <c r="F56" s="115"/>
      <c r="G56" s="115"/>
      <c r="H56" s="180" t="s">
        <v>316</v>
      </c>
      <c r="I56" s="180"/>
      <c r="J56" s="22"/>
      <c r="K56" s="22"/>
      <c r="L56" s="22"/>
    </row>
    <row r="57" spans="1:12" ht="12.75">
      <c r="A57" s="68"/>
      <c r="B57" s="114" t="s">
        <v>317</v>
      </c>
      <c r="C57" s="115"/>
      <c r="D57" s="115"/>
      <c r="E57" s="115"/>
      <c r="F57" s="115"/>
      <c r="G57" s="115"/>
      <c r="H57" s="180"/>
      <c r="I57" s="180"/>
      <c r="J57" s="22"/>
      <c r="K57" s="22"/>
      <c r="L57" s="22"/>
    </row>
    <row r="58" spans="1:12" ht="12.75">
      <c r="A58" s="68"/>
      <c r="B58" s="114" t="s">
        <v>318</v>
      </c>
      <c r="C58" s="115"/>
      <c r="D58" s="115"/>
      <c r="E58" s="115"/>
      <c r="F58" s="115"/>
      <c r="G58" s="115"/>
      <c r="H58" s="180"/>
      <c r="I58" s="180"/>
      <c r="J58" s="22"/>
      <c r="K58" s="22"/>
      <c r="L58" s="22"/>
    </row>
    <row r="59" spans="1:12" ht="12.75">
      <c r="A59" s="68"/>
      <c r="B59" s="114" t="s">
        <v>319</v>
      </c>
      <c r="C59" s="116"/>
      <c r="D59" s="116"/>
      <c r="E59" s="116"/>
      <c r="F59" s="116"/>
      <c r="G59" s="116"/>
      <c r="H59" s="180"/>
      <c r="I59" s="180"/>
      <c r="J59" s="22"/>
      <c r="K59" s="22"/>
      <c r="L59" s="22"/>
    </row>
    <row r="60" spans="1:12" ht="12.75">
      <c r="A60" s="68"/>
      <c r="B60" s="114" t="s">
        <v>320</v>
      </c>
      <c r="C60" s="116"/>
      <c r="D60" s="116"/>
      <c r="E60" s="116"/>
      <c r="F60" s="116"/>
      <c r="G60" s="116"/>
      <c r="H60" s="180"/>
      <c r="I60" s="180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284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285</v>
      </c>
      <c r="F63" s="22"/>
      <c r="G63" s="177" t="s">
        <v>286</v>
      </c>
      <c r="H63" s="178"/>
      <c r="I63" s="179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71"/>
      <c r="H64" s="17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gl@jgl.hr"/>
    <hyperlink ref="C20" r:id="rId2" display="www.jgl.hr"/>
    <hyperlink ref="C50" r:id="rId3" display="verica.crnkovic@jg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="110" zoomScaleNormal="110" zoomScaleSheetLayoutView="110" zoomScalePageLayoutView="0" workbookViewId="0" topLeftCell="A76">
      <selection activeCell="K84" sqref="K84"/>
    </sheetView>
  </sheetViews>
  <sheetFormatPr defaultColWidth="9.140625" defaultRowHeight="12.75"/>
  <cols>
    <col min="10" max="11" width="11.28125" style="0" customWidth="1"/>
    <col min="12" max="12" width="9.140625" style="120" customWidth="1"/>
    <col min="13" max="14" width="11.28125" style="0" bestFit="1" customWidth="1"/>
  </cols>
  <sheetData>
    <row r="1" spans="1:11" ht="12.75">
      <c r="A1" s="212" t="s">
        <v>158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342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.75">
      <c r="A4" s="219" t="s">
        <v>338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2" t="s">
        <v>60</v>
      </c>
      <c r="B5" s="223"/>
      <c r="C5" s="223"/>
      <c r="D5" s="223"/>
      <c r="E5" s="223"/>
      <c r="F5" s="223"/>
      <c r="G5" s="223"/>
      <c r="H5" s="224"/>
      <c r="I5" s="76" t="s">
        <v>287</v>
      </c>
      <c r="J5" s="77" t="s">
        <v>114</v>
      </c>
      <c r="K5" s="78" t="s">
        <v>115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80">
        <v>2</v>
      </c>
      <c r="J6" s="79">
        <v>3</v>
      </c>
      <c r="K6" s="79">
        <v>4</v>
      </c>
    </row>
    <row r="7" spans="1:11" ht="12.7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190" t="s">
        <v>61</v>
      </c>
      <c r="B8" s="191"/>
      <c r="C8" s="191"/>
      <c r="D8" s="191"/>
      <c r="E8" s="191"/>
      <c r="F8" s="191"/>
      <c r="G8" s="191"/>
      <c r="H8" s="211"/>
      <c r="I8" s="6">
        <v>1</v>
      </c>
      <c r="J8" s="11"/>
      <c r="K8" s="11"/>
    </row>
    <row r="9" spans="1:12" ht="12.75">
      <c r="A9" s="200" t="s">
        <v>12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589495684</v>
      </c>
      <c r="K9" s="12">
        <f>K10+K17+K27+K36+K40</f>
        <v>618698844</v>
      </c>
      <c r="L9" s="121"/>
    </row>
    <row r="10" spans="1:12" ht="12.75">
      <c r="A10" s="194" t="s">
        <v>212</v>
      </c>
      <c r="B10" s="195"/>
      <c r="C10" s="195"/>
      <c r="D10" s="195"/>
      <c r="E10" s="195"/>
      <c r="F10" s="195"/>
      <c r="G10" s="195"/>
      <c r="H10" s="196"/>
      <c r="I10" s="4">
        <v>3</v>
      </c>
      <c r="J10" s="12">
        <f>SUM(J11:J16)</f>
        <v>48714279</v>
      </c>
      <c r="K10" s="12">
        <f>SUM(K11:K16)</f>
        <v>63013697</v>
      </c>
      <c r="L10" s="121"/>
    </row>
    <row r="11" spans="1:11" ht="12.75">
      <c r="A11" s="194" t="s">
        <v>116</v>
      </c>
      <c r="B11" s="195"/>
      <c r="C11" s="195"/>
      <c r="D11" s="195"/>
      <c r="E11" s="195"/>
      <c r="F11" s="195"/>
      <c r="G11" s="195"/>
      <c r="H11" s="196"/>
      <c r="I11" s="4">
        <v>4</v>
      </c>
      <c r="J11" s="13">
        <v>13292844</v>
      </c>
      <c r="K11" s="13">
        <v>14222040</v>
      </c>
    </row>
    <row r="12" spans="1:11" ht="12.75">
      <c r="A12" s="194" t="s">
        <v>13</v>
      </c>
      <c r="B12" s="195"/>
      <c r="C12" s="195"/>
      <c r="D12" s="195"/>
      <c r="E12" s="195"/>
      <c r="F12" s="195"/>
      <c r="G12" s="195"/>
      <c r="H12" s="196"/>
      <c r="I12" s="4">
        <v>5</v>
      </c>
      <c r="J12" s="13">
        <v>6824383</v>
      </c>
      <c r="K12" s="13">
        <v>15077134</v>
      </c>
    </row>
    <row r="13" spans="1:11" ht="12.75">
      <c r="A13" s="194" t="s">
        <v>117</v>
      </c>
      <c r="B13" s="195"/>
      <c r="C13" s="195"/>
      <c r="D13" s="195"/>
      <c r="E13" s="195"/>
      <c r="F13" s="195"/>
      <c r="G13" s="195"/>
      <c r="H13" s="196"/>
      <c r="I13" s="4">
        <v>6</v>
      </c>
      <c r="J13" s="13"/>
      <c r="K13" s="13"/>
    </row>
    <row r="14" spans="1:11" ht="12.75">
      <c r="A14" s="194" t="s">
        <v>215</v>
      </c>
      <c r="B14" s="195"/>
      <c r="C14" s="195"/>
      <c r="D14" s="195"/>
      <c r="E14" s="195"/>
      <c r="F14" s="195"/>
      <c r="G14" s="195"/>
      <c r="H14" s="196"/>
      <c r="I14" s="4">
        <v>7</v>
      </c>
      <c r="J14" s="13"/>
      <c r="K14" s="13"/>
    </row>
    <row r="15" spans="1:11" ht="12.75">
      <c r="A15" s="194" t="s">
        <v>216</v>
      </c>
      <c r="B15" s="195"/>
      <c r="C15" s="195"/>
      <c r="D15" s="195"/>
      <c r="E15" s="195"/>
      <c r="F15" s="195"/>
      <c r="G15" s="195"/>
      <c r="H15" s="196"/>
      <c r="I15" s="4">
        <v>8</v>
      </c>
      <c r="J15" s="13">
        <v>24142303</v>
      </c>
      <c r="K15" s="13">
        <v>25295044</v>
      </c>
    </row>
    <row r="16" spans="1:11" ht="12.75">
      <c r="A16" s="194" t="s">
        <v>217</v>
      </c>
      <c r="B16" s="195"/>
      <c r="C16" s="195"/>
      <c r="D16" s="195"/>
      <c r="E16" s="195"/>
      <c r="F16" s="195"/>
      <c r="G16" s="195"/>
      <c r="H16" s="196"/>
      <c r="I16" s="4">
        <v>9</v>
      </c>
      <c r="J16" s="13">
        <v>4454749</v>
      </c>
      <c r="K16" s="13">
        <v>8419479</v>
      </c>
    </row>
    <row r="17" spans="1:12" ht="12.75">
      <c r="A17" s="194" t="s">
        <v>213</v>
      </c>
      <c r="B17" s="195"/>
      <c r="C17" s="195"/>
      <c r="D17" s="195"/>
      <c r="E17" s="195"/>
      <c r="F17" s="195"/>
      <c r="G17" s="195"/>
      <c r="H17" s="196"/>
      <c r="I17" s="4">
        <v>10</v>
      </c>
      <c r="J17" s="12">
        <f>SUM(J18:J26)</f>
        <v>472270143</v>
      </c>
      <c r="K17" s="12">
        <f>SUM(K18:K26)</f>
        <v>468582698</v>
      </c>
      <c r="L17" s="121"/>
    </row>
    <row r="18" spans="1:11" ht="12.75">
      <c r="A18" s="194" t="s">
        <v>218</v>
      </c>
      <c r="B18" s="195"/>
      <c r="C18" s="195"/>
      <c r="D18" s="195"/>
      <c r="E18" s="195"/>
      <c r="F18" s="195"/>
      <c r="G18" s="195"/>
      <c r="H18" s="196"/>
      <c r="I18" s="4">
        <v>11</v>
      </c>
      <c r="J18" s="13">
        <v>40319705</v>
      </c>
      <c r="K18" s="13">
        <v>40328585</v>
      </c>
    </row>
    <row r="19" spans="1:11" ht="12.75">
      <c r="A19" s="194" t="s">
        <v>254</v>
      </c>
      <c r="B19" s="195"/>
      <c r="C19" s="195"/>
      <c r="D19" s="195"/>
      <c r="E19" s="195"/>
      <c r="F19" s="195"/>
      <c r="G19" s="195"/>
      <c r="H19" s="196"/>
      <c r="I19" s="4">
        <v>12</v>
      </c>
      <c r="J19" s="13">
        <v>238724081</v>
      </c>
      <c r="K19" s="13">
        <v>233555624</v>
      </c>
    </row>
    <row r="20" spans="1:11" ht="12.75">
      <c r="A20" s="194" t="s">
        <v>219</v>
      </c>
      <c r="B20" s="195"/>
      <c r="C20" s="195"/>
      <c r="D20" s="195"/>
      <c r="E20" s="195"/>
      <c r="F20" s="195"/>
      <c r="G20" s="195"/>
      <c r="H20" s="196"/>
      <c r="I20" s="4">
        <v>13</v>
      </c>
      <c r="J20" s="13">
        <v>161333255</v>
      </c>
      <c r="K20" s="13">
        <v>168345875</v>
      </c>
    </row>
    <row r="21" spans="1:11" ht="12.75">
      <c r="A21" s="194" t="s">
        <v>26</v>
      </c>
      <c r="B21" s="195"/>
      <c r="C21" s="195"/>
      <c r="D21" s="195"/>
      <c r="E21" s="195"/>
      <c r="F21" s="195"/>
      <c r="G21" s="195"/>
      <c r="H21" s="196"/>
      <c r="I21" s="4">
        <v>14</v>
      </c>
      <c r="J21" s="13">
        <v>9101238</v>
      </c>
      <c r="K21" s="13">
        <v>7448834</v>
      </c>
    </row>
    <row r="22" spans="1:11" ht="12.75">
      <c r="A22" s="194" t="s">
        <v>27</v>
      </c>
      <c r="B22" s="195"/>
      <c r="C22" s="195"/>
      <c r="D22" s="195"/>
      <c r="E22" s="195"/>
      <c r="F22" s="195"/>
      <c r="G22" s="195"/>
      <c r="H22" s="196"/>
      <c r="I22" s="4">
        <v>15</v>
      </c>
      <c r="J22" s="13"/>
      <c r="K22" s="13"/>
    </row>
    <row r="23" spans="1:11" ht="12.75">
      <c r="A23" s="194" t="s">
        <v>73</v>
      </c>
      <c r="B23" s="195"/>
      <c r="C23" s="195"/>
      <c r="D23" s="195"/>
      <c r="E23" s="195"/>
      <c r="F23" s="195"/>
      <c r="G23" s="195"/>
      <c r="H23" s="196"/>
      <c r="I23" s="4">
        <v>16</v>
      </c>
      <c r="J23" s="13">
        <v>12045</v>
      </c>
      <c r="K23" s="13">
        <v>198555</v>
      </c>
    </row>
    <row r="24" spans="1:11" ht="12.75">
      <c r="A24" s="194" t="s">
        <v>74</v>
      </c>
      <c r="B24" s="195"/>
      <c r="C24" s="195"/>
      <c r="D24" s="195"/>
      <c r="E24" s="195"/>
      <c r="F24" s="195"/>
      <c r="G24" s="195"/>
      <c r="H24" s="196"/>
      <c r="I24" s="4">
        <v>17</v>
      </c>
      <c r="J24" s="13">
        <v>5076475</v>
      </c>
      <c r="K24" s="13">
        <v>654764</v>
      </c>
    </row>
    <row r="25" spans="1:11" ht="12.75">
      <c r="A25" s="194" t="s">
        <v>75</v>
      </c>
      <c r="B25" s="195"/>
      <c r="C25" s="195"/>
      <c r="D25" s="195"/>
      <c r="E25" s="195"/>
      <c r="F25" s="195"/>
      <c r="G25" s="195"/>
      <c r="H25" s="196"/>
      <c r="I25" s="4">
        <v>18</v>
      </c>
      <c r="J25" s="13">
        <v>832480</v>
      </c>
      <c r="K25" s="13">
        <v>832480</v>
      </c>
    </row>
    <row r="26" spans="1:11" ht="12.75">
      <c r="A26" s="194" t="s">
        <v>76</v>
      </c>
      <c r="B26" s="195"/>
      <c r="C26" s="195"/>
      <c r="D26" s="195"/>
      <c r="E26" s="195"/>
      <c r="F26" s="195"/>
      <c r="G26" s="195"/>
      <c r="H26" s="196"/>
      <c r="I26" s="4">
        <v>19</v>
      </c>
      <c r="J26" s="13">
        <v>16870864</v>
      </c>
      <c r="K26" s="13">
        <v>17217981</v>
      </c>
    </row>
    <row r="27" spans="1:12" ht="12.75">
      <c r="A27" s="194" t="s">
        <v>197</v>
      </c>
      <c r="B27" s="195"/>
      <c r="C27" s="195"/>
      <c r="D27" s="195"/>
      <c r="E27" s="195"/>
      <c r="F27" s="195"/>
      <c r="G27" s="195"/>
      <c r="H27" s="196"/>
      <c r="I27" s="4">
        <v>20</v>
      </c>
      <c r="J27" s="12">
        <f>SUM(J28:J35)</f>
        <v>60192440</v>
      </c>
      <c r="K27" s="12">
        <f>SUM(K28:K35)</f>
        <v>77192440</v>
      </c>
      <c r="L27" s="121"/>
    </row>
    <row r="28" spans="1:11" ht="12.75">
      <c r="A28" s="194" t="s">
        <v>77</v>
      </c>
      <c r="B28" s="195"/>
      <c r="C28" s="195"/>
      <c r="D28" s="195"/>
      <c r="E28" s="195"/>
      <c r="F28" s="195"/>
      <c r="G28" s="195"/>
      <c r="H28" s="196"/>
      <c r="I28" s="4">
        <v>21</v>
      </c>
      <c r="J28" s="13">
        <v>59009865</v>
      </c>
      <c r="K28" s="13">
        <v>76009865</v>
      </c>
    </row>
    <row r="29" spans="1:11" ht="12.75">
      <c r="A29" s="194" t="s">
        <v>78</v>
      </c>
      <c r="B29" s="195"/>
      <c r="C29" s="195"/>
      <c r="D29" s="195"/>
      <c r="E29" s="195"/>
      <c r="F29" s="195"/>
      <c r="G29" s="195"/>
      <c r="H29" s="196"/>
      <c r="I29" s="4">
        <v>22</v>
      </c>
      <c r="J29" s="13"/>
      <c r="K29" s="13"/>
    </row>
    <row r="30" spans="1:11" ht="12.75">
      <c r="A30" s="194" t="s">
        <v>79</v>
      </c>
      <c r="B30" s="195"/>
      <c r="C30" s="195"/>
      <c r="D30" s="195"/>
      <c r="E30" s="195"/>
      <c r="F30" s="195"/>
      <c r="G30" s="195"/>
      <c r="H30" s="196"/>
      <c r="I30" s="4">
        <v>23</v>
      </c>
      <c r="J30" s="13">
        <v>1182575</v>
      </c>
      <c r="K30" s="13">
        <v>1182575</v>
      </c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4">
        <v>24</v>
      </c>
      <c r="J31" s="13"/>
      <c r="K31" s="13"/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4">
        <v>25</v>
      </c>
      <c r="J32" s="13"/>
      <c r="K32" s="13"/>
    </row>
    <row r="33" spans="1:11" ht="12.75">
      <c r="A33" s="194" t="s">
        <v>86</v>
      </c>
      <c r="B33" s="195"/>
      <c r="C33" s="195"/>
      <c r="D33" s="195"/>
      <c r="E33" s="195"/>
      <c r="F33" s="195"/>
      <c r="G33" s="195"/>
      <c r="H33" s="196"/>
      <c r="I33" s="4">
        <v>26</v>
      </c>
      <c r="J33" s="13"/>
      <c r="K33" s="13"/>
    </row>
    <row r="34" spans="1:11" ht="12.75">
      <c r="A34" s="194" t="s">
        <v>80</v>
      </c>
      <c r="B34" s="195"/>
      <c r="C34" s="195"/>
      <c r="D34" s="195"/>
      <c r="E34" s="195"/>
      <c r="F34" s="195"/>
      <c r="G34" s="195"/>
      <c r="H34" s="196"/>
      <c r="I34" s="4">
        <v>27</v>
      </c>
      <c r="J34" s="13"/>
      <c r="K34" s="13"/>
    </row>
    <row r="35" spans="1:11" ht="12.75">
      <c r="A35" s="194" t="s">
        <v>189</v>
      </c>
      <c r="B35" s="195"/>
      <c r="C35" s="195"/>
      <c r="D35" s="195"/>
      <c r="E35" s="195"/>
      <c r="F35" s="195"/>
      <c r="G35" s="195"/>
      <c r="H35" s="196"/>
      <c r="I35" s="4">
        <v>28</v>
      </c>
      <c r="J35" s="13"/>
      <c r="K35" s="13"/>
    </row>
    <row r="36" spans="1:11" ht="12.75">
      <c r="A36" s="194" t="s">
        <v>190</v>
      </c>
      <c r="B36" s="195"/>
      <c r="C36" s="195"/>
      <c r="D36" s="195"/>
      <c r="E36" s="195"/>
      <c r="F36" s="195"/>
      <c r="G36" s="195"/>
      <c r="H36" s="19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4">
        <v>30</v>
      </c>
      <c r="J37" s="13"/>
      <c r="K37" s="13"/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4">
        <v>31</v>
      </c>
      <c r="J38" s="13"/>
      <c r="K38" s="13"/>
    </row>
    <row r="39" spans="1:11" ht="12.75">
      <c r="A39" s="194" t="s">
        <v>83</v>
      </c>
      <c r="B39" s="195"/>
      <c r="C39" s="195"/>
      <c r="D39" s="195"/>
      <c r="E39" s="195"/>
      <c r="F39" s="195"/>
      <c r="G39" s="195"/>
      <c r="H39" s="196"/>
      <c r="I39" s="4">
        <v>32</v>
      </c>
      <c r="J39" s="13"/>
      <c r="K39" s="13"/>
    </row>
    <row r="40" spans="1:11" ht="12.75">
      <c r="A40" s="194" t="s">
        <v>191</v>
      </c>
      <c r="B40" s="195"/>
      <c r="C40" s="195"/>
      <c r="D40" s="195"/>
      <c r="E40" s="195"/>
      <c r="F40" s="195"/>
      <c r="G40" s="195"/>
      <c r="H40" s="196"/>
      <c r="I40" s="4">
        <v>33</v>
      </c>
      <c r="J40" s="13">
        <v>8318822</v>
      </c>
      <c r="K40" s="13">
        <v>9910009</v>
      </c>
    </row>
    <row r="41" spans="1:12" ht="12.75">
      <c r="A41" s="200" t="s">
        <v>247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492702654</v>
      </c>
      <c r="K41" s="12">
        <f>K42+K50+K57+K65</f>
        <v>433379364</v>
      </c>
      <c r="L41" s="121"/>
    </row>
    <row r="42" spans="1:12" ht="12.75">
      <c r="A42" s="194" t="s">
        <v>102</v>
      </c>
      <c r="B42" s="195"/>
      <c r="C42" s="195"/>
      <c r="D42" s="195"/>
      <c r="E42" s="195"/>
      <c r="F42" s="195"/>
      <c r="G42" s="195"/>
      <c r="H42" s="196"/>
      <c r="I42" s="4">
        <v>35</v>
      </c>
      <c r="J42" s="12">
        <f>SUM(J43:J49)</f>
        <v>130267900</v>
      </c>
      <c r="K42" s="12">
        <f>SUM(K43:K49)</f>
        <v>157697597</v>
      </c>
      <c r="L42" s="121"/>
    </row>
    <row r="43" spans="1:11" ht="12.75">
      <c r="A43" s="194" t="s">
        <v>122</v>
      </c>
      <c r="B43" s="195"/>
      <c r="C43" s="195"/>
      <c r="D43" s="195"/>
      <c r="E43" s="195"/>
      <c r="F43" s="195"/>
      <c r="G43" s="195"/>
      <c r="H43" s="196"/>
      <c r="I43" s="4">
        <v>36</v>
      </c>
      <c r="J43" s="13">
        <v>46106296</v>
      </c>
      <c r="K43" s="13">
        <v>61606294</v>
      </c>
    </row>
    <row r="44" spans="1:11" ht="12.75">
      <c r="A44" s="194" t="s">
        <v>123</v>
      </c>
      <c r="B44" s="195"/>
      <c r="C44" s="195"/>
      <c r="D44" s="195"/>
      <c r="E44" s="195"/>
      <c r="F44" s="195"/>
      <c r="G44" s="195"/>
      <c r="H44" s="196"/>
      <c r="I44" s="4">
        <v>37</v>
      </c>
      <c r="J44" s="13"/>
      <c r="K44" s="13">
        <v>91105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4">
        <v>38</v>
      </c>
      <c r="J45" s="13">
        <v>69492913</v>
      </c>
      <c r="K45" s="13">
        <v>73179053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4">
        <v>39</v>
      </c>
      <c r="J46" s="13">
        <v>1888227</v>
      </c>
      <c r="K46" s="13">
        <v>9774237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4">
        <v>40</v>
      </c>
      <c r="J47" s="13">
        <v>37387</v>
      </c>
      <c r="K47" s="13">
        <v>646268</v>
      </c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4">
        <v>41</v>
      </c>
      <c r="J48" s="13">
        <v>12743077</v>
      </c>
      <c r="K48" s="13">
        <v>12400640</v>
      </c>
    </row>
    <row r="49" spans="1:11" ht="12.75">
      <c r="A49" s="194" t="s">
        <v>91</v>
      </c>
      <c r="B49" s="195"/>
      <c r="C49" s="195"/>
      <c r="D49" s="195"/>
      <c r="E49" s="195"/>
      <c r="F49" s="195"/>
      <c r="G49" s="195"/>
      <c r="H49" s="196"/>
      <c r="I49" s="4">
        <v>42</v>
      </c>
      <c r="J49" s="13"/>
      <c r="K49" s="13"/>
    </row>
    <row r="50" spans="1:12" ht="12.75">
      <c r="A50" s="194" t="s">
        <v>103</v>
      </c>
      <c r="B50" s="195"/>
      <c r="C50" s="195"/>
      <c r="D50" s="195"/>
      <c r="E50" s="195"/>
      <c r="F50" s="195"/>
      <c r="G50" s="195"/>
      <c r="H50" s="196"/>
      <c r="I50" s="4">
        <v>43</v>
      </c>
      <c r="J50" s="12">
        <f>SUM(J51:J56)</f>
        <v>306275975</v>
      </c>
      <c r="K50" s="12">
        <f>SUM(K51:K56)</f>
        <v>229474513</v>
      </c>
      <c r="L50" s="121"/>
    </row>
    <row r="51" spans="1:11" ht="12.75">
      <c r="A51" s="194" t="s">
        <v>207</v>
      </c>
      <c r="B51" s="195"/>
      <c r="C51" s="195"/>
      <c r="D51" s="195"/>
      <c r="E51" s="195"/>
      <c r="F51" s="195"/>
      <c r="G51" s="195"/>
      <c r="H51" s="196"/>
      <c r="I51" s="4">
        <v>44</v>
      </c>
      <c r="J51" s="13">
        <v>190044285</v>
      </c>
      <c r="K51" s="13">
        <v>117240746</v>
      </c>
    </row>
    <row r="52" spans="1:14" ht="12.75">
      <c r="A52" s="194" t="s">
        <v>208</v>
      </c>
      <c r="B52" s="195"/>
      <c r="C52" s="195"/>
      <c r="D52" s="195"/>
      <c r="E52" s="195"/>
      <c r="F52" s="195"/>
      <c r="G52" s="195"/>
      <c r="H52" s="196"/>
      <c r="I52" s="4">
        <v>45</v>
      </c>
      <c r="J52" s="13">
        <v>110251090</v>
      </c>
      <c r="K52" s="13">
        <v>106017711</v>
      </c>
      <c r="M52" s="119"/>
      <c r="N52" s="119"/>
    </row>
    <row r="53" spans="1:14" ht="12.75" customHeight="1">
      <c r="A53" s="194" t="s">
        <v>209</v>
      </c>
      <c r="B53" s="195"/>
      <c r="C53" s="195"/>
      <c r="D53" s="195"/>
      <c r="E53" s="195"/>
      <c r="F53" s="195"/>
      <c r="G53" s="195"/>
      <c r="H53" s="196"/>
      <c r="I53" s="4">
        <v>46</v>
      </c>
      <c r="J53" s="13">
        <v>0</v>
      </c>
      <c r="K53" s="13">
        <v>0</v>
      </c>
      <c r="M53" s="119"/>
      <c r="N53" s="119"/>
    </row>
    <row r="54" spans="1:14" ht="12.75">
      <c r="A54" s="194" t="s">
        <v>210</v>
      </c>
      <c r="B54" s="195"/>
      <c r="C54" s="195"/>
      <c r="D54" s="195"/>
      <c r="E54" s="195"/>
      <c r="F54" s="195"/>
      <c r="G54" s="195"/>
      <c r="H54" s="196"/>
      <c r="I54" s="4">
        <v>47</v>
      </c>
      <c r="J54" s="13">
        <v>4211</v>
      </c>
      <c r="K54" s="13">
        <v>6031</v>
      </c>
      <c r="M54" s="119"/>
      <c r="N54" s="119"/>
    </row>
    <row r="55" spans="1:11" ht="12.75">
      <c r="A55" s="194" t="s">
        <v>9</v>
      </c>
      <c r="B55" s="195"/>
      <c r="C55" s="195"/>
      <c r="D55" s="195"/>
      <c r="E55" s="195"/>
      <c r="F55" s="195"/>
      <c r="G55" s="195"/>
      <c r="H55" s="196"/>
      <c r="I55" s="4">
        <v>48</v>
      </c>
      <c r="J55" s="13">
        <v>3523118</v>
      </c>
      <c r="K55" s="13">
        <v>2691663</v>
      </c>
    </row>
    <row r="56" spans="1:11" ht="12.75" customHeight="1">
      <c r="A56" s="194" t="s">
        <v>10</v>
      </c>
      <c r="B56" s="195"/>
      <c r="C56" s="195"/>
      <c r="D56" s="195"/>
      <c r="E56" s="195"/>
      <c r="F56" s="195"/>
      <c r="G56" s="195"/>
      <c r="H56" s="196"/>
      <c r="I56" s="4">
        <v>49</v>
      </c>
      <c r="J56" s="13">
        <v>2453271</v>
      </c>
      <c r="K56" s="13">
        <v>3518362</v>
      </c>
    </row>
    <row r="57" spans="1:12" ht="12.75">
      <c r="A57" s="194" t="s">
        <v>104</v>
      </c>
      <c r="B57" s="195"/>
      <c r="C57" s="195"/>
      <c r="D57" s="195"/>
      <c r="E57" s="195"/>
      <c r="F57" s="195"/>
      <c r="G57" s="195"/>
      <c r="H57" s="196"/>
      <c r="I57" s="4">
        <v>50</v>
      </c>
      <c r="J57" s="12">
        <f>SUM(J58:J64)</f>
        <v>45611933</v>
      </c>
      <c r="K57" s="12">
        <f>SUM(K58:K64)</f>
        <v>33598290</v>
      </c>
      <c r="L57" s="121"/>
    </row>
    <row r="58" spans="1:11" ht="12.75">
      <c r="A58" s="194" t="s">
        <v>77</v>
      </c>
      <c r="B58" s="195"/>
      <c r="C58" s="195"/>
      <c r="D58" s="195"/>
      <c r="E58" s="195"/>
      <c r="F58" s="195"/>
      <c r="G58" s="195"/>
      <c r="H58" s="196"/>
      <c r="I58" s="4">
        <v>51</v>
      </c>
      <c r="J58" s="13"/>
      <c r="K58" s="13"/>
    </row>
    <row r="59" spans="1:11" ht="12.75">
      <c r="A59" s="194" t="s">
        <v>78</v>
      </c>
      <c r="B59" s="195"/>
      <c r="C59" s="195"/>
      <c r="D59" s="195"/>
      <c r="E59" s="195"/>
      <c r="F59" s="195"/>
      <c r="G59" s="195"/>
      <c r="H59" s="196"/>
      <c r="I59" s="4">
        <v>52</v>
      </c>
      <c r="J59" s="13">
        <v>45244394</v>
      </c>
      <c r="K59" s="13">
        <v>33498290</v>
      </c>
    </row>
    <row r="60" spans="1:11" ht="12.75">
      <c r="A60" s="194" t="s">
        <v>249</v>
      </c>
      <c r="B60" s="195"/>
      <c r="C60" s="195"/>
      <c r="D60" s="195"/>
      <c r="E60" s="195"/>
      <c r="F60" s="195"/>
      <c r="G60" s="195"/>
      <c r="H60" s="196"/>
      <c r="I60" s="4">
        <v>53</v>
      </c>
      <c r="J60" s="13"/>
      <c r="K60" s="13"/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4">
        <v>54</v>
      </c>
      <c r="J61" s="13"/>
      <c r="K61" s="13"/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4">
        <v>55</v>
      </c>
      <c r="J62" s="13"/>
      <c r="K62" s="13"/>
    </row>
    <row r="63" spans="1:11" ht="12.75">
      <c r="A63" s="194" t="s">
        <v>86</v>
      </c>
      <c r="B63" s="195"/>
      <c r="C63" s="195"/>
      <c r="D63" s="195"/>
      <c r="E63" s="195"/>
      <c r="F63" s="195"/>
      <c r="G63" s="195"/>
      <c r="H63" s="196"/>
      <c r="I63" s="4">
        <v>56</v>
      </c>
      <c r="J63" s="13">
        <v>367539</v>
      </c>
      <c r="K63" s="13">
        <v>100000</v>
      </c>
    </row>
    <row r="64" spans="1:11" ht="12.75">
      <c r="A64" s="194" t="s">
        <v>45</v>
      </c>
      <c r="B64" s="195"/>
      <c r="C64" s="195"/>
      <c r="D64" s="195"/>
      <c r="E64" s="195"/>
      <c r="F64" s="195"/>
      <c r="G64" s="195"/>
      <c r="H64" s="196"/>
      <c r="I64" s="4">
        <v>57</v>
      </c>
      <c r="J64" s="13">
        <v>0</v>
      </c>
      <c r="K64" s="13"/>
    </row>
    <row r="65" spans="1:12" ht="12.75">
      <c r="A65" s="194" t="s">
        <v>214</v>
      </c>
      <c r="B65" s="195"/>
      <c r="C65" s="195"/>
      <c r="D65" s="195"/>
      <c r="E65" s="195"/>
      <c r="F65" s="195"/>
      <c r="G65" s="195"/>
      <c r="H65" s="196"/>
      <c r="I65" s="4">
        <v>58</v>
      </c>
      <c r="J65" s="13">
        <v>10546846</v>
      </c>
      <c r="K65" s="13">
        <v>12608964</v>
      </c>
      <c r="L65" s="121"/>
    </row>
    <row r="66" spans="1:11" ht="12.75">
      <c r="A66" s="200" t="s">
        <v>57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1285245</v>
      </c>
      <c r="K66" s="13">
        <v>1107985</v>
      </c>
    </row>
    <row r="67" spans="1:12" ht="12.75">
      <c r="A67" s="200" t="s">
        <v>248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1083483583</v>
      </c>
      <c r="K67" s="12">
        <f>K8+K9+K41+K66</f>
        <v>1053186193</v>
      </c>
      <c r="L67" s="121"/>
    </row>
    <row r="68" spans="1:11" ht="12.75">
      <c r="A68" s="206" t="s">
        <v>92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90699842</v>
      </c>
      <c r="K68" s="14">
        <v>75929259</v>
      </c>
    </row>
    <row r="69" spans="1:11" ht="12.75">
      <c r="A69" s="186" t="s">
        <v>59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2" ht="12.75">
      <c r="A70" s="190" t="s">
        <v>198</v>
      </c>
      <c r="B70" s="191"/>
      <c r="C70" s="191"/>
      <c r="D70" s="191"/>
      <c r="E70" s="191"/>
      <c r="F70" s="191"/>
      <c r="G70" s="191"/>
      <c r="H70" s="211"/>
      <c r="I70" s="6">
        <v>62</v>
      </c>
      <c r="J70" s="20">
        <f>J71+J72+J73+J79+J80+J83+J86</f>
        <v>542372252</v>
      </c>
      <c r="K70" s="20">
        <f>K71+K72+K73+K79+K80+K83+K86</f>
        <v>554570099</v>
      </c>
      <c r="L70" s="121"/>
    </row>
    <row r="71" spans="1:11" ht="12.75">
      <c r="A71" s="194" t="s">
        <v>146</v>
      </c>
      <c r="B71" s="195"/>
      <c r="C71" s="195"/>
      <c r="D71" s="195"/>
      <c r="E71" s="195"/>
      <c r="F71" s="195"/>
      <c r="G71" s="195"/>
      <c r="H71" s="196"/>
      <c r="I71" s="4">
        <v>63</v>
      </c>
      <c r="J71" s="13">
        <v>118472000</v>
      </c>
      <c r="K71" s="13">
        <v>118472000</v>
      </c>
    </row>
    <row r="72" spans="1:11" ht="12.75">
      <c r="A72" s="194" t="s">
        <v>147</v>
      </c>
      <c r="B72" s="195"/>
      <c r="C72" s="195"/>
      <c r="D72" s="195"/>
      <c r="E72" s="195"/>
      <c r="F72" s="195"/>
      <c r="G72" s="195"/>
      <c r="H72" s="196"/>
      <c r="I72" s="4">
        <v>64</v>
      </c>
      <c r="J72" s="13">
        <v>13651335</v>
      </c>
      <c r="K72" s="13">
        <v>13651335</v>
      </c>
    </row>
    <row r="73" spans="1:11" ht="12.75">
      <c r="A73" s="194" t="s">
        <v>148</v>
      </c>
      <c r="B73" s="195"/>
      <c r="C73" s="195"/>
      <c r="D73" s="195"/>
      <c r="E73" s="195"/>
      <c r="F73" s="195"/>
      <c r="G73" s="195"/>
      <c r="H73" s="196"/>
      <c r="I73" s="4">
        <v>65</v>
      </c>
      <c r="J73" s="12">
        <f>J74+J75-J76+J77+J78</f>
        <v>32384389</v>
      </c>
      <c r="K73" s="12">
        <f>K74+K75-K76+K77+K78</f>
        <v>39057837</v>
      </c>
    </row>
    <row r="74" spans="1:11" ht="12.75">
      <c r="A74" s="194" t="s">
        <v>149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29200363</v>
      </c>
      <c r="K74" s="13">
        <v>35873810</v>
      </c>
    </row>
    <row r="75" spans="1:11" ht="12.75">
      <c r="A75" s="194" t="s">
        <v>150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>
        <v>8742847</v>
      </c>
      <c r="K75" s="13">
        <v>8728548</v>
      </c>
    </row>
    <row r="76" spans="1:11" ht="12.75">
      <c r="A76" s="194" t="s">
        <v>138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>
        <v>7699600</v>
      </c>
      <c r="K76" s="13">
        <v>7685300</v>
      </c>
    </row>
    <row r="77" spans="1:11" ht="12.75">
      <c r="A77" s="194" t="s">
        <v>139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/>
      <c r="K77" s="13"/>
    </row>
    <row r="78" spans="1:11" ht="12.75">
      <c r="A78" s="194" t="s">
        <v>140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2140779</v>
      </c>
      <c r="K78" s="13">
        <v>2140779</v>
      </c>
    </row>
    <row r="79" spans="1:11" ht="12.75">
      <c r="A79" s="194" t="s">
        <v>141</v>
      </c>
      <c r="B79" s="195"/>
      <c r="C79" s="195"/>
      <c r="D79" s="195"/>
      <c r="E79" s="195"/>
      <c r="F79" s="195"/>
      <c r="G79" s="195"/>
      <c r="H79" s="196"/>
      <c r="I79" s="4">
        <v>71</v>
      </c>
      <c r="J79" s="13"/>
      <c r="K79" s="13"/>
    </row>
    <row r="80" spans="1:12" ht="12.75">
      <c r="A80" s="194" t="s">
        <v>245</v>
      </c>
      <c r="B80" s="195"/>
      <c r="C80" s="195"/>
      <c r="D80" s="195"/>
      <c r="E80" s="195"/>
      <c r="F80" s="195"/>
      <c r="G80" s="195"/>
      <c r="H80" s="196"/>
      <c r="I80" s="4">
        <v>72</v>
      </c>
      <c r="J80" s="12">
        <f>J81-J82</f>
        <v>307060028</v>
      </c>
      <c r="K80" s="12">
        <f>K81-K82</f>
        <v>364573767</v>
      </c>
      <c r="L80" s="121"/>
    </row>
    <row r="81" spans="1:11" ht="12.75">
      <c r="A81" s="203" t="s">
        <v>174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307060028</v>
      </c>
      <c r="K81" s="13">
        <v>364573767</v>
      </c>
    </row>
    <row r="82" spans="1:11" ht="12.75">
      <c r="A82" s="203" t="s">
        <v>175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/>
    </row>
    <row r="83" spans="1:12" ht="12.75">
      <c r="A83" s="194" t="s">
        <v>246</v>
      </c>
      <c r="B83" s="195"/>
      <c r="C83" s="195"/>
      <c r="D83" s="195"/>
      <c r="E83" s="195"/>
      <c r="F83" s="195"/>
      <c r="G83" s="195"/>
      <c r="H83" s="196"/>
      <c r="I83" s="4">
        <v>75</v>
      </c>
      <c r="J83" s="12">
        <f>J84-J85</f>
        <v>70804500</v>
      </c>
      <c r="K83" s="12">
        <f>K84-K85</f>
        <v>18815160</v>
      </c>
      <c r="L83" s="121"/>
    </row>
    <row r="84" spans="1:11" ht="12.75">
      <c r="A84" s="203" t="s">
        <v>176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70804500</v>
      </c>
      <c r="K84" s="13">
        <v>18815160</v>
      </c>
    </row>
    <row r="85" spans="1:11" ht="12.75">
      <c r="A85" s="203" t="s">
        <v>177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/>
    </row>
    <row r="86" spans="1:11" ht="12.75">
      <c r="A86" s="194" t="s">
        <v>178</v>
      </c>
      <c r="B86" s="195"/>
      <c r="C86" s="195"/>
      <c r="D86" s="195"/>
      <c r="E86" s="195"/>
      <c r="F86" s="195"/>
      <c r="G86" s="195"/>
      <c r="H86" s="196"/>
      <c r="I86" s="4">
        <v>78</v>
      </c>
      <c r="J86" s="13"/>
      <c r="K86" s="13"/>
    </row>
    <row r="87" spans="1:12" ht="12.75">
      <c r="A87" s="200" t="s">
        <v>18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1093963</v>
      </c>
      <c r="K87" s="12">
        <f>SUM(K88:K90)</f>
        <v>1730908</v>
      </c>
      <c r="L87" s="121"/>
    </row>
    <row r="88" spans="1:11" ht="12.75">
      <c r="A88" s="194" t="s">
        <v>134</v>
      </c>
      <c r="B88" s="195"/>
      <c r="C88" s="195"/>
      <c r="D88" s="195"/>
      <c r="E88" s="195"/>
      <c r="F88" s="195"/>
      <c r="G88" s="195"/>
      <c r="H88" s="196"/>
      <c r="I88" s="4">
        <v>80</v>
      </c>
      <c r="J88" s="13">
        <v>849963</v>
      </c>
      <c r="K88" s="13">
        <v>1432157</v>
      </c>
    </row>
    <row r="89" spans="1:11" ht="12.75">
      <c r="A89" s="194" t="s">
        <v>135</v>
      </c>
      <c r="B89" s="195"/>
      <c r="C89" s="195"/>
      <c r="D89" s="195"/>
      <c r="E89" s="195"/>
      <c r="F89" s="195"/>
      <c r="G89" s="195"/>
      <c r="H89" s="196"/>
      <c r="I89" s="4">
        <v>81</v>
      </c>
      <c r="J89" s="13"/>
      <c r="K89" s="13"/>
    </row>
    <row r="90" spans="1:11" ht="12.75">
      <c r="A90" s="194" t="s">
        <v>136</v>
      </c>
      <c r="B90" s="195"/>
      <c r="C90" s="195"/>
      <c r="D90" s="195"/>
      <c r="E90" s="195"/>
      <c r="F90" s="195"/>
      <c r="G90" s="195"/>
      <c r="H90" s="196"/>
      <c r="I90" s="4">
        <v>82</v>
      </c>
      <c r="J90" s="13">
        <v>244000</v>
      </c>
      <c r="K90" s="13">
        <v>298751</v>
      </c>
    </row>
    <row r="91" spans="1:11" ht="12.75">
      <c r="A91" s="200" t="s">
        <v>19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429252772</v>
      </c>
      <c r="K91" s="12">
        <f>SUM(K92:K100)</f>
        <v>355020340</v>
      </c>
    </row>
    <row r="92" spans="1:11" ht="12.75">
      <c r="A92" s="194" t="s">
        <v>137</v>
      </c>
      <c r="B92" s="195"/>
      <c r="C92" s="195"/>
      <c r="D92" s="195"/>
      <c r="E92" s="195"/>
      <c r="F92" s="195"/>
      <c r="G92" s="195"/>
      <c r="H92" s="196"/>
      <c r="I92" s="4">
        <v>84</v>
      </c>
      <c r="J92" s="13"/>
      <c r="K92" s="13"/>
    </row>
    <row r="93" spans="1:11" ht="12.75">
      <c r="A93" s="194" t="s">
        <v>250</v>
      </c>
      <c r="B93" s="195"/>
      <c r="C93" s="195"/>
      <c r="D93" s="195"/>
      <c r="E93" s="195"/>
      <c r="F93" s="195"/>
      <c r="G93" s="195"/>
      <c r="H93" s="196"/>
      <c r="I93" s="4">
        <v>85</v>
      </c>
      <c r="J93" s="13"/>
      <c r="K93" s="13"/>
    </row>
    <row r="94" spans="1:11" ht="12.75">
      <c r="A94" s="194" t="s">
        <v>0</v>
      </c>
      <c r="B94" s="195"/>
      <c r="C94" s="195"/>
      <c r="D94" s="195"/>
      <c r="E94" s="195"/>
      <c r="F94" s="195"/>
      <c r="G94" s="195"/>
      <c r="H94" s="196"/>
      <c r="I94" s="4">
        <v>86</v>
      </c>
      <c r="J94" s="13">
        <v>299960711</v>
      </c>
      <c r="K94" s="13">
        <v>227988234</v>
      </c>
    </row>
    <row r="95" spans="1:11" ht="12.75">
      <c r="A95" s="194" t="s">
        <v>251</v>
      </c>
      <c r="B95" s="195"/>
      <c r="C95" s="195"/>
      <c r="D95" s="195"/>
      <c r="E95" s="195"/>
      <c r="F95" s="195"/>
      <c r="G95" s="195"/>
      <c r="H95" s="196"/>
      <c r="I95" s="4">
        <v>87</v>
      </c>
      <c r="J95" s="13"/>
      <c r="K95" s="13"/>
    </row>
    <row r="96" spans="1:11" ht="12.75">
      <c r="A96" s="194" t="s">
        <v>252</v>
      </c>
      <c r="B96" s="195"/>
      <c r="C96" s="195"/>
      <c r="D96" s="195"/>
      <c r="E96" s="195"/>
      <c r="F96" s="195"/>
      <c r="G96" s="195"/>
      <c r="H96" s="196"/>
      <c r="I96" s="4">
        <v>88</v>
      </c>
      <c r="J96" s="13"/>
      <c r="K96" s="13"/>
    </row>
    <row r="97" spans="1:11" ht="12.75">
      <c r="A97" s="194" t="s">
        <v>253</v>
      </c>
      <c r="B97" s="195"/>
      <c r="C97" s="195"/>
      <c r="D97" s="195"/>
      <c r="E97" s="195"/>
      <c r="F97" s="195"/>
      <c r="G97" s="195"/>
      <c r="H97" s="196"/>
      <c r="I97" s="4">
        <v>89</v>
      </c>
      <c r="J97" s="13">
        <v>129292061</v>
      </c>
      <c r="K97" s="13">
        <v>127032106</v>
      </c>
    </row>
    <row r="98" spans="1:11" ht="12.75">
      <c r="A98" s="194" t="s">
        <v>95</v>
      </c>
      <c r="B98" s="195"/>
      <c r="C98" s="195"/>
      <c r="D98" s="195"/>
      <c r="E98" s="195"/>
      <c r="F98" s="195"/>
      <c r="G98" s="195"/>
      <c r="H98" s="196"/>
      <c r="I98" s="4">
        <v>90</v>
      </c>
      <c r="J98" s="13"/>
      <c r="K98" s="13"/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4">
        <v>91</v>
      </c>
      <c r="J99" s="13"/>
      <c r="K99" s="13"/>
    </row>
    <row r="100" spans="1:11" ht="12.75">
      <c r="A100" s="194" t="s">
        <v>94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3"/>
      <c r="K100" s="13"/>
    </row>
    <row r="101" spans="1:12" ht="12.75">
      <c r="A101" s="200" t="s">
        <v>20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104235168</v>
      </c>
      <c r="K101" s="12">
        <f>SUM(K102:K113)</f>
        <v>136350603</v>
      </c>
      <c r="L101" s="121"/>
    </row>
    <row r="102" spans="1:11" ht="12.75">
      <c r="A102" s="194" t="s">
        <v>137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3">
        <v>2270953</v>
      </c>
      <c r="K102" s="13">
        <v>824821</v>
      </c>
    </row>
    <row r="103" spans="1:11" ht="12.75">
      <c r="A103" s="194" t="s">
        <v>250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3"/>
      <c r="K103" s="13"/>
    </row>
    <row r="104" spans="1:11" ht="12.75">
      <c r="A104" s="194" t="s">
        <v>0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13">
        <v>17813247</v>
      </c>
      <c r="K104" s="13">
        <v>52027008</v>
      </c>
    </row>
    <row r="105" spans="1:11" ht="12.75">
      <c r="A105" s="194" t="s">
        <v>251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3">
        <v>353487</v>
      </c>
      <c r="K105" s="13">
        <v>616803</v>
      </c>
    </row>
    <row r="106" spans="1:11" ht="12.75">
      <c r="A106" s="194" t="s">
        <v>252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3">
        <v>68351129</v>
      </c>
      <c r="K106" s="13">
        <v>62931211</v>
      </c>
    </row>
    <row r="107" spans="1:11" ht="12.75">
      <c r="A107" s="194" t="s">
        <v>253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3">
        <v>3700000</v>
      </c>
      <c r="K107" s="13">
        <v>4800000</v>
      </c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3">
        <v>0</v>
      </c>
      <c r="K108" s="13"/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3">
        <v>4337305</v>
      </c>
      <c r="K109" s="13">
        <v>7130554</v>
      </c>
    </row>
    <row r="110" spans="1:11" ht="12.75">
      <c r="A110" s="194" t="s">
        <v>97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3">
        <v>4294491</v>
      </c>
      <c r="K110" s="13">
        <v>6541740</v>
      </c>
    </row>
    <row r="111" spans="1:11" ht="12.75">
      <c r="A111" s="194" t="s">
        <v>100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3">
        <v>21768</v>
      </c>
      <c r="K111" s="13">
        <v>25068</v>
      </c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3"/>
      <c r="K112" s="13"/>
    </row>
    <row r="113" spans="1:11" ht="12.75">
      <c r="A113" s="194" t="s">
        <v>99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3">
        <v>3092788</v>
      </c>
      <c r="K113" s="13">
        <v>1453398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6529428</v>
      </c>
      <c r="K114" s="13">
        <v>5514243</v>
      </c>
    </row>
    <row r="115" spans="1:13" ht="12.75">
      <c r="A115" s="200" t="s">
        <v>24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1083483583</v>
      </c>
      <c r="K115" s="12">
        <f>K70+K87+K91+K101+K114</f>
        <v>1053186193</v>
      </c>
      <c r="L115" s="121"/>
      <c r="M115" s="119"/>
    </row>
    <row r="116" spans="1:11" ht="12.75">
      <c r="A116" s="183" t="s">
        <v>58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4">
        <v>90699842</v>
      </c>
      <c r="K116" s="14">
        <v>75929259</v>
      </c>
    </row>
    <row r="117" spans="1:11" ht="12.75">
      <c r="A117" s="186" t="s">
        <v>288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192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 ht="12.75">
      <c r="A119" s="194" t="s">
        <v>7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3"/>
      <c r="K119" s="13"/>
    </row>
    <row r="120" spans="1:11" ht="12.75">
      <c r="A120" s="197" t="s">
        <v>8</v>
      </c>
      <c r="B120" s="198"/>
      <c r="C120" s="198"/>
      <c r="D120" s="198"/>
      <c r="E120" s="198"/>
      <c r="F120" s="198"/>
      <c r="G120" s="198"/>
      <c r="H120" s="19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1" t="s">
        <v>101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12.75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71:K71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110" zoomScaleNormal="110" zoomScaleSheetLayoutView="110" zoomScalePageLayoutView="0" workbookViewId="0" topLeftCell="A31">
      <selection activeCell="M59" sqref="M59"/>
    </sheetView>
  </sheetViews>
  <sheetFormatPr defaultColWidth="9.140625" defaultRowHeight="12.75"/>
  <cols>
    <col min="10" max="11" width="10.57421875" style="0" customWidth="1"/>
    <col min="12" max="13" width="16.7109375" style="0" bestFit="1" customWidth="1"/>
    <col min="14" max="14" width="12.00390625" style="0" bestFit="1" customWidth="1"/>
  </cols>
  <sheetData>
    <row r="1" spans="1:11" ht="12.75">
      <c r="A1" s="212" t="s">
        <v>159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343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0" t="s">
        <v>338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60</v>
      </c>
      <c r="B5" s="243"/>
      <c r="C5" s="243"/>
      <c r="D5" s="243"/>
      <c r="E5" s="243"/>
      <c r="F5" s="243"/>
      <c r="G5" s="243"/>
      <c r="H5" s="243"/>
      <c r="I5" s="76" t="s">
        <v>289</v>
      </c>
      <c r="J5" s="78" t="s">
        <v>155</v>
      </c>
      <c r="K5" s="78" t="s">
        <v>156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80">
        <v>2</v>
      </c>
      <c r="J6" s="79">
        <v>3</v>
      </c>
      <c r="K6" s="79">
        <v>4</v>
      </c>
    </row>
    <row r="7" spans="1:12" ht="12.75">
      <c r="A7" s="190" t="s">
        <v>25</v>
      </c>
      <c r="B7" s="191"/>
      <c r="C7" s="191"/>
      <c r="D7" s="191"/>
      <c r="E7" s="191"/>
      <c r="F7" s="191"/>
      <c r="G7" s="191"/>
      <c r="H7" s="211"/>
      <c r="I7" s="6">
        <v>111</v>
      </c>
      <c r="J7" s="20">
        <f>SUM(J8:J9)</f>
        <v>612488030</v>
      </c>
      <c r="K7" s="20">
        <f>SUM(K8:K9)</f>
        <v>450859324</v>
      </c>
      <c r="L7" s="81"/>
    </row>
    <row r="8" spans="1:11" ht="12.75">
      <c r="A8" s="200" t="s">
        <v>157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453696518</v>
      </c>
      <c r="K8" s="13">
        <v>442278407</v>
      </c>
    </row>
    <row r="9" spans="1:11" ht="12.75">
      <c r="A9" s="200" t="s">
        <v>105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158791512</v>
      </c>
      <c r="K9" s="13">
        <v>8580917</v>
      </c>
    </row>
    <row r="10" spans="1:12" ht="12.75">
      <c r="A10" s="200" t="s">
        <v>11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492701527</v>
      </c>
      <c r="K10" s="12">
        <f>K11+K12+K16+K20+K21+K22+K25+K26</f>
        <v>392649034</v>
      </c>
      <c r="L10" s="81"/>
    </row>
    <row r="11" spans="1:12" ht="12.75">
      <c r="A11" s="200" t="s">
        <v>106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3555770</v>
      </c>
      <c r="K11" s="13">
        <v>-4244459</v>
      </c>
      <c r="L11" s="81"/>
    </row>
    <row r="12" spans="1:12" ht="12.75">
      <c r="A12" s="200" t="s">
        <v>21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312848734</v>
      </c>
      <c r="K12" s="12">
        <f>SUM(K13:K15)</f>
        <v>245467218</v>
      </c>
      <c r="L12" s="81"/>
    </row>
    <row r="13" spans="1:11" ht="12.75">
      <c r="A13" s="194" t="s">
        <v>151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3">
        <v>165277309</v>
      </c>
      <c r="K13" s="13">
        <v>168059764</v>
      </c>
    </row>
    <row r="14" spans="1:11" ht="12.75">
      <c r="A14" s="194" t="s">
        <v>152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3">
        <v>3791734</v>
      </c>
      <c r="K14" s="13">
        <v>7014361</v>
      </c>
    </row>
    <row r="15" spans="1:11" ht="12.75">
      <c r="A15" s="194" t="s">
        <v>62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3">
        <v>143779691</v>
      </c>
      <c r="K15" s="13">
        <v>70393093</v>
      </c>
    </row>
    <row r="16" spans="1:12" ht="12.75">
      <c r="A16" s="200" t="s">
        <v>22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92402885</v>
      </c>
      <c r="K16" s="12">
        <f>SUM(K17:K19)</f>
        <v>88881808</v>
      </c>
      <c r="L16" s="81"/>
    </row>
    <row r="17" spans="1:11" ht="12.75">
      <c r="A17" s="194" t="s">
        <v>63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3">
        <v>57249503</v>
      </c>
      <c r="K17" s="13">
        <v>53652915</v>
      </c>
    </row>
    <row r="18" spans="1:11" ht="12.75">
      <c r="A18" s="194" t="s">
        <v>64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3">
        <v>21406912</v>
      </c>
      <c r="K18" s="13">
        <v>23294515</v>
      </c>
    </row>
    <row r="19" spans="1:11" ht="12.75">
      <c r="A19" s="194" t="s">
        <v>65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3">
        <v>13746470</v>
      </c>
      <c r="K19" s="13">
        <v>11934378</v>
      </c>
    </row>
    <row r="20" spans="1:12" ht="12.75">
      <c r="A20" s="200" t="s">
        <v>107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33737930</v>
      </c>
      <c r="K20" s="13">
        <v>32172072</v>
      </c>
      <c r="L20" s="81"/>
    </row>
    <row r="21" spans="1:12" ht="12.75">
      <c r="A21" s="200" t="s">
        <v>108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25930491</v>
      </c>
      <c r="K21" s="13">
        <v>23395529</v>
      </c>
      <c r="L21" s="81"/>
    </row>
    <row r="22" spans="1:12" ht="12.75">
      <c r="A22" s="200" t="s">
        <v>23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225417</v>
      </c>
      <c r="K22" s="12">
        <f>SUM(K23:K24)</f>
        <v>0</v>
      </c>
      <c r="L22" s="81"/>
    </row>
    <row r="23" spans="1:11" ht="12.75">
      <c r="A23" s="194" t="s">
        <v>142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3">
        <v>0</v>
      </c>
      <c r="K23" s="13"/>
    </row>
    <row r="24" spans="1:11" ht="12.75">
      <c r="A24" s="194" t="s">
        <v>143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3">
        <v>225417</v>
      </c>
      <c r="K24" s="13"/>
    </row>
    <row r="25" spans="1:12" ht="12.75">
      <c r="A25" s="200" t="s">
        <v>109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259618</v>
      </c>
      <c r="K25" s="13">
        <v>1672812</v>
      </c>
      <c r="L25" s="81"/>
    </row>
    <row r="26" spans="1:12" ht="12.75">
      <c r="A26" s="200" t="s">
        <v>51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23740682</v>
      </c>
      <c r="K26" s="13">
        <v>5304054</v>
      </c>
      <c r="L26" s="81"/>
    </row>
    <row r="27" spans="1:12" ht="12.75">
      <c r="A27" s="200" t="s">
        <v>220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21497283</v>
      </c>
      <c r="K27" s="12">
        <f>SUM(K28:K32)</f>
        <v>7463066</v>
      </c>
      <c r="L27" s="124"/>
    </row>
    <row r="28" spans="1:12" ht="23.25" customHeight="1">
      <c r="A28" s="200" t="s">
        <v>234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>
        <v>2708706</v>
      </c>
      <c r="K28" s="13">
        <v>4776562</v>
      </c>
      <c r="L28" s="122"/>
    </row>
    <row r="29" spans="1:14" ht="23.25" customHeight="1">
      <c r="A29" s="200" t="s">
        <v>160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14817697</v>
      </c>
      <c r="K29" s="13">
        <v>2660467</v>
      </c>
      <c r="L29" s="122"/>
      <c r="M29" s="122"/>
      <c r="N29" s="123"/>
    </row>
    <row r="30" spans="1:14" ht="12.75">
      <c r="A30" s="200" t="s">
        <v>144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>
        <v>24356</v>
      </c>
      <c r="K30" s="13">
        <v>26037</v>
      </c>
      <c r="L30" s="122"/>
      <c r="M30" s="122"/>
      <c r="N30" s="123"/>
    </row>
    <row r="31" spans="1:14" ht="12.75">
      <c r="A31" s="200" t="s">
        <v>230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>
        <v>0</v>
      </c>
      <c r="K31" s="13"/>
      <c r="L31" s="123"/>
      <c r="M31" s="123"/>
      <c r="N31" s="123"/>
    </row>
    <row r="32" spans="1:11" ht="12.75">
      <c r="A32" s="200" t="s">
        <v>145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3946524</v>
      </c>
      <c r="K32" s="13">
        <v>0</v>
      </c>
    </row>
    <row r="33" spans="1:12" ht="12.75">
      <c r="A33" s="200" t="s">
        <v>221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63272693</v>
      </c>
      <c r="K33" s="12">
        <f>SUM(K34:K37)</f>
        <v>48377261</v>
      </c>
      <c r="L33" s="81"/>
    </row>
    <row r="34" spans="1:12" ht="12.75">
      <c r="A34" s="200" t="s">
        <v>67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>
        <v>8889857</v>
      </c>
      <c r="K34" s="13">
        <v>23894253</v>
      </c>
      <c r="L34" s="81"/>
    </row>
    <row r="35" spans="1:11" ht="23.25" customHeight="1">
      <c r="A35" s="200" t="s">
        <v>66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42978434</v>
      </c>
      <c r="K35" s="13">
        <v>24483008</v>
      </c>
    </row>
    <row r="36" spans="1:11" ht="12.75">
      <c r="A36" s="200" t="s">
        <v>231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>
        <v>0</v>
      </c>
      <c r="K36" s="13"/>
    </row>
    <row r="37" spans="1:11" ht="12.75">
      <c r="A37" s="200" t="s">
        <v>68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11404402</v>
      </c>
      <c r="K37" s="13">
        <v>0</v>
      </c>
    </row>
    <row r="38" spans="1:11" ht="12.75">
      <c r="A38" s="200" t="s">
        <v>202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>
        <v>0</v>
      </c>
      <c r="K38" s="13"/>
    </row>
    <row r="39" spans="1:11" ht="12.75">
      <c r="A39" s="200" t="s">
        <v>203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>
        <v>0</v>
      </c>
      <c r="K39" s="13"/>
    </row>
    <row r="40" spans="1:11" ht="12.75">
      <c r="A40" s="200" t="s">
        <v>232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>
        <v>0</v>
      </c>
      <c r="K40" s="13"/>
    </row>
    <row r="41" spans="1:11" ht="12.75">
      <c r="A41" s="200" t="s">
        <v>233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>
        <v>0</v>
      </c>
      <c r="K41" s="13"/>
    </row>
    <row r="42" spans="1:11" ht="12.75">
      <c r="A42" s="200" t="s">
        <v>222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633985313</v>
      </c>
      <c r="K42" s="12">
        <f>K7+K27+K38+K40</f>
        <v>458322390</v>
      </c>
    </row>
    <row r="43" spans="1:11" ht="12.75">
      <c r="A43" s="200" t="s">
        <v>223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555974220</v>
      </c>
      <c r="K43" s="12">
        <f>K10+K33+K39+K41</f>
        <v>441026295</v>
      </c>
    </row>
    <row r="44" spans="1:11" ht="12.75">
      <c r="A44" s="200" t="s">
        <v>243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78011093</v>
      </c>
      <c r="K44" s="12">
        <f>K42-K43</f>
        <v>17296095</v>
      </c>
    </row>
    <row r="45" spans="1:11" ht="12.75">
      <c r="A45" s="203" t="s">
        <v>225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78011093</v>
      </c>
      <c r="K45" s="12">
        <f>IF(K42&gt;K43,K42-K43,0)</f>
        <v>17296095</v>
      </c>
    </row>
    <row r="46" spans="1:11" ht="12.75">
      <c r="A46" s="203" t="s">
        <v>226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0" t="s">
        <v>224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7206593</v>
      </c>
      <c r="K47" s="13">
        <v>-1519065</v>
      </c>
    </row>
    <row r="48" spans="1:11" ht="12.75">
      <c r="A48" s="200" t="s">
        <v>244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70804500</v>
      </c>
      <c r="K48" s="12">
        <f>K44-K47</f>
        <v>18815160</v>
      </c>
    </row>
    <row r="49" spans="1:11" ht="12.75">
      <c r="A49" s="203" t="s">
        <v>199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70804500</v>
      </c>
      <c r="K49" s="12">
        <f>IF(K48&gt;0,K48,0)</f>
        <v>18815160</v>
      </c>
    </row>
    <row r="50" spans="1:11" ht="12.75">
      <c r="A50" s="237" t="s">
        <v>227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6" t="s">
        <v>119</v>
      </c>
      <c r="B51" s="187"/>
      <c r="C51" s="187"/>
      <c r="D51" s="187"/>
      <c r="E51" s="187"/>
      <c r="F51" s="187"/>
      <c r="G51" s="187"/>
      <c r="H51" s="187"/>
      <c r="I51" s="235"/>
      <c r="J51" s="235"/>
      <c r="K51" s="236"/>
    </row>
    <row r="52" spans="1:11" ht="12.75">
      <c r="A52" s="190" t="s">
        <v>193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 ht="12.75">
      <c r="A53" s="229" t="s">
        <v>241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242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186" t="s">
        <v>196</v>
      </c>
      <c r="B55" s="187"/>
      <c r="C55" s="187"/>
      <c r="D55" s="187"/>
      <c r="E55" s="187"/>
      <c r="F55" s="187"/>
      <c r="G55" s="187"/>
      <c r="H55" s="187"/>
      <c r="I55" s="235"/>
      <c r="J55" s="235"/>
      <c r="K55" s="236"/>
    </row>
    <row r="56" spans="1:11" ht="12.75">
      <c r="A56" s="190" t="s">
        <v>211</v>
      </c>
      <c r="B56" s="191"/>
      <c r="C56" s="191"/>
      <c r="D56" s="191"/>
      <c r="E56" s="191"/>
      <c r="F56" s="191"/>
      <c r="G56" s="191"/>
      <c r="H56" s="211"/>
      <c r="I56" s="21">
        <v>157</v>
      </c>
      <c r="J56" s="11">
        <f>J48</f>
        <v>70804500</v>
      </c>
      <c r="K56" s="11">
        <f>K48</f>
        <v>18815160</v>
      </c>
    </row>
    <row r="57" spans="1:11" ht="12.75">
      <c r="A57" s="200" t="s">
        <v>228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0" t="s">
        <v>235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>
      <c r="A59" s="200" t="s">
        <v>236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 ht="12.75">
      <c r="A60" s="200" t="s">
        <v>44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 ht="12.75">
      <c r="A61" s="200" t="s">
        <v>237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238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239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240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229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 ht="12.75">
      <c r="A66" s="200" t="s">
        <v>200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0" t="s">
        <v>201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70804500</v>
      </c>
      <c r="K67" s="18">
        <f>K56+K66</f>
        <v>18815160</v>
      </c>
    </row>
    <row r="68" spans="1:11" ht="12.75">
      <c r="A68" s="186" t="s">
        <v>195</v>
      </c>
      <c r="B68" s="187"/>
      <c r="C68" s="187"/>
      <c r="D68" s="187"/>
      <c r="E68" s="187"/>
      <c r="F68" s="187"/>
      <c r="G68" s="187"/>
      <c r="H68" s="187"/>
      <c r="I68" s="235"/>
      <c r="J68" s="235"/>
      <c r="K68" s="236"/>
    </row>
    <row r="69" spans="1:11" ht="12.75">
      <c r="A69" s="190" t="s">
        <v>194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 ht="12.75">
      <c r="A70" s="229" t="s">
        <v>241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2" t="s">
        <v>242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 M29:M3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44" sqref="O44"/>
    </sheetView>
  </sheetViews>
  <sheetFormatPr defaultColWidth="9.140625" defaultRowHeight="12.75"/>
  <cols>
    <col min="10" max="10" width="14.140625" style="0" customWidth="1"/>
    <col min="11" max="11" width="13.00390625" style="0" customWidth="1"/>
  </cols>
  <sheetData>
    <row r="1" spans="1:11" ht="12.75">
      <c r="A1" s="248" t="s">
        <v>169</v>
      </c>
      <c r="B1" s="249"/>
      <c r="C1" s="249"/>
      <c r="D1" s="249"/>
      <c r="E1" s="249"/>
      <c r="F1" s="249"/>
      <c r="G1" s="249"/>
      <c r="H1" s="249"/>
      <c r="I1" s="249"/>
      <c r="J1" s="250"/>
      <c r="K1" s="214"/>
    </row>
    <row r="2" spans="1:11" ht="12.75">
      <c r="A2" s="252" t="s">
        <v>339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4" t="s">
        <v>6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60</v>
      </c>
      <c r="B5" s="257"/>
      <c r="C5" s="257"/>
      <c r="D5" s="257"/>
      <c r="E5" s="257"/>
      <c r="F5" s="257"/>
      <c r="G5" s="257"/>
      <c r="H5" s="257"/>
      <c r="I5" s="86" t="s">
        <v>289</v>
      </c>
      <c r="J5" s="87" t="s">
        <v>155</v>
      </c>
      <c r="K5" s="87" t="s">
        <v>156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293</v>
      </c>
      <c r="K6" s="89" t="s">
        <v>294</v>
      </c>
    </row>
    <row r="7" spans="1:11" ht="12.75">
      <c r="A7" s="244" t="s">
        <v>161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94" t="s">
        <v>39</v>
      </c>
      <c r="B8" s="195"/>
      <c r="C8" s="195"/>
      <c r="D8" s="195"/>
      <c r="E8" s="195"/>
      <c r="F8" s="195"/>
      <c r="G8" s="195"/>
      <c r="H8" s="195"/>
      <c r="I8" s="4">
        <v>1</v>
      </c>
      <c r="J8" s="13"/>
      <c r="K8" s="13"/>
    </row>
    <row r="9" spans="1:11" ht="12.75">
      <c r="A9" s="194" t="s">
        <v>40</v>
      </c>
      <c r="B9" s="195"/>
      <c r="C9" s="195"/>
      <c r="D9" s="195"/>
      <c r="E9" s="195"/>
      <c r="F9" s="195"/>
      <c r="G9" s="195"/>
      <c r="H9" s="195"/>
      <c r="I9" s="4">
        <v>2</v>
      </c>
      <c r="J9" s="13"/>
      <c r="K9" s="13"/>
    </row>
    <row r="10" spans="1:11" ht="12.75">
      <c r="A10" s="194" t="s">
        <v>41</v>
      </c>
      <c r="B10" s="195"/>
      <c r="C10" s="195"/>
      <c r="D10" s="195"/>
      <c r="E10" s="195"/>
      <c r="F10" s="195"/>
      <c r="G10" s="195"/>
      <c r="H10" s="195"/>
      <c r="I10" s="4">
        <v>3</v>
      </c>
      <c r="J10" s="13"/>
      <c r="K10" s="13"/>
    </row>
    <row r="11" spans="1:11" ht="12.75">
      <c r="A11" s="194" t="s">
        <v>42</v>
      </c>
      <c r="B11" s="195"/>
      <c r="C11" s="195"/>
      <c r="D11" s="195"/>
      <c r="E11" s="195"/>
      <c r="F11" s="195"/>
      <c r="G11" s="195"/>
      <c r="H11" s="195"/>
      <c r="I11" s="4">
        <v>4</v>
      </c>
      <c r="J11" s="13"/>
      <c r="K11" s="13"/>
    </row>
    <row r="12" spans="1:11" ht="12.75">
      <c r="A12" s="194" t="s">
        <v>43</v>
      </c>
      <c r="B12" s="195"/>
      <c r="C12" s="195"/>
      <c r="D12" s="195"/>
      <c r="E12" s="195"/>
      <c r="F12" s="195"/>
      <c r="G12" s="195"/>
      <c r="H12" s="195"/>
      <c r="I12" s="4">
        <v>5</v>
      </c>
      <c r="J12" s="13"/>
      <c r="K12" s="13"/>
    </row>
    <row r="13" spans="1:11" ht="12.75">
      <c r="A13" s="194" t="s">
        <v>52</v>
      </c>
      <c r="B13" s="195"/>
      <c r="C13" s="195"/>
      <c r="D13" s="195"/>
      <c r="E13" s="195"/>
      <c r="F13" s="195"/>
      <c r="G13" s="195"/>
      <c r="H13" s="195"/>
      <c r="I13" s="4">
        <v>6</v>
      </c>
      <c r="J13" s="13"/>
      <c r="K13" s="13"/>
    </row>
    <row r="14" spans="1:11" ht="12.75">
      <c r="A14" s="200" t="s">
        <v>162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94" t="s">
        <v>53</v>
      </c>
      <c r="B15" s="195"/>
      <c r="C15" s="195"/>
      <c r="D15" s="195"/>
      <c r="E15" s="195"/>
      <c r="F15" s="195"/>
      <c r="G15" s="195"/>
      <c r="H15" s="195"/>
      <c r="I15" s="4">
        <v>8</v>
      </c>
      <c r="J15" s="13"/>
      <c r="K15" s="13"/>
    </row>
    <row r="16" spans="1:11" ht="12.75">
      <c r="A16" s="194" t="s">
        <v>54</v>
      </c>
      <c r="B16" s="195"/>
      <c r="C16" s="195"/>
      <c r="D16" s="195"/>
      <c r="E16" s="195"/>
      <c r="F16" s="195"/>
      <c r="G16" s="195"/>
      <c r="H16" s="195"/>
      <c r="I16" s="4">
        <v>9</v>
      </c>
      <c r="J16" s="13"/>
      <c r="K16" s="13"/>
    </row>
    <row r="17" spans="1:11" ht="12.75">
      <c r="A17" s="194" t="s">
        <v>55</v>
      </c>
      <c r="B17" s="195"/>
      <c r="C17" s="195"/>
      <c r="D17" s="195"/>
      <c r="E17" s="195"/>
      <c r="F17" s="195"/>
      <c r="G17" s="195"/>
      <c r="H17" s="195"/>
      <c r="I17" s="4">
        <v>10</v>
      </c>
      <c r="J17" s="13"/>
      <c r="K17" s="13"/>
    </row>
    <row r="18" spans="1:11" ht="12.75">
      <c r="A18" s="194" t="s">
        <v>56</v>
      </c>
      <c r="B18" s="195"/>
      <c r="C18" s="195"/>
      <c r="D18" s="195"/>
      <c r="E18" s="195"/>
      <c r="F18" s="195"/>
      <c r="G18" s="195"/>
      <c r="H18" s="195"/>
      <c r="I18" s="4">
        <v>11</v>
      </c>
      <c r="J18" s="13"/>
      <c r="K18" s="13"/>
    </row>
    <row r="19" spans="1:11" ht="12.75">
      <c r="A19" s="200" t="s">
        <v>163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200" t="s">
        <v>35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200" t="s">
        <v>36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4" t="s">
        <v>164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94" t="s">
        <v>184</v>
      </c>
      <c r="B23" s="195"/>
      <c r="C23" s="195"/>
      <c r="D23" s="195"/>
      <c r="E23" s="195"/>
      <c r="F23" s="195"/>
      <c r="G23" s="195"/>
      <c r="H23" s="195"/>
      <c r="I23" s="4">
        <v>15</v>
      </c>
      <c r="J23" s="13"/>
      <c r="K23" s="13"/>
    </row>
    <row r="24" spans="1:11" ht="12.75">
      <c r="A24" s="194" t="s">
        <v>185</v>
      </c>
      <c r="B24" s="195"/>
      <c r="C24" s="195"/>
      <c r="D24" s="195"/>
      <c r="E24" s="195"/>
      <c r="F24" s="195"/>
      <c r="G24" s="195"/>
      <c r="H24" s="195"/>
      <c r="I24" s="4">
        <v>16</v>
      </c>
      <c r="J24" s="13"/>
      <c r="K24" s="13"/>
    </row>
    <row r="25" spans="1:11" ht="12.75">
      <c r="A25" s="194" t="s">
        <v>186</v>
      </c>
      <c r="B25" s="195"/>
      <c r="C25" s="195"/>
      <c r="D25" s="195"/>
      <c r="E25" s="195"/>
      <c r="F25" s="195"/>
      <c r="G25" s="195"/>
      <c r="H25" s="195"/>
      <c r="I25" s="4">
        <v>17</v>
      </c>
      <c r="J25" s="13"/>
      <c r="K25" s="13"/>
    </row>
    <row r="26" spans="1:11" ht="12.75">
      <c r="A26" s="194" t="s">
        <v>187</v>
      </c>
      <c r="B26" s="195"/>
      <c r="C26" s="195"/>
      <c r="D26" s="195"/>
      <c r="E26" s="195"/>
      <c r="F26" s="195"/>
      <c r="G26" s="195"/>
      <c r="H26" s="195"/>
      <c r="I26" s="4">
        <v>18</v>
      </c>
      <c r="J26" s="13"/>
      <c r="K26" s="13"/>
    </row>
    <row r="27" spans="1:11" ht="12.75">
      <c r="A27" s="194" t="s">
        <v>188</v>
      </c>
      <c r="B27" s="195"/>
      <c r="C27" s="195"/>
      <c r="D27" s="195"/>
      <c r="E27" s="195"/>
      <c r="F27" s="195"/>
      <c r="G27" s="195"/>
      <c r="H27" s="195"/>
      <c r="I27" s="4">
        <v>19</v>
      </c>
      <c r="J27" s="13"/>
      <c r="K27" s="13"/>
    </row>
    <row r="28" spans="1:11" ht="12.75">
      <c r="A28" s="200" t="s">
        <v>173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4" t="s">
        <v>120</v>
      </c>
      <c r="B29" s="195"/>
      <c r="C29" s="195"/>
      <c r="D29" s="195"/>
      <c r="E29" s="195"/>
      <c r="F29" s="195"/>
      <c r="G29" s="195"/>
      <c r="H29" s="195"/>
      <c r="I29" s="4">
        <v>21</v>
      </c>
      <c r="J29" s="13"/>
      <c r="K29" s="13"/>
    </row>
    <row r="30" spans="1:9" ht="12.75">
      <c r="A30" s="194" t="s">
        <v>121</v>
      </c>
      <c r="B30" s="195"/>
      <c r="C30" s="195"/>
      <c r="D30" s="195"/>
      <c r="E30" s="195"/>
      <c r="F30" s="195"/>
      <c r="G30" s="195"/>
      <c r="H30" s="195"/>
      <c r="I30" s="4">
        <v>22</v>
      </c>
    </row>
    <row r="31" spans="1:11" ht="12.75">
      <c r="A31" s="194" t="s">
        <v>15</v>
      </c>
      <c r="B31" s="195"/>
      <c r="C31" s="195"/>
      <c r="D31" s="195"/>
      <c r="E31" s="195"/>
      <c r="F31" s="195"/>
      <c r="G31" s="195"/>
      <c r="H31" s="195"/>
      <c r="I31" s="4">
        <v>23</v>
      </c>
      <c r="J31" s="13"/>
      <c r="K31" s="13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200" t="s">
        <v>37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0" t="s">
        <v>38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4" t="s">
        <v>165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94" t="s">
        <v>179</v>
      </c>
      <c r="B36" s="195"/>
      <c r="C36" s="195"/>
      <c r="D36" s="195"/>
      <c r="E36" s="195"/>
      <c r="F36" s="195"/>
      <c r="G36" s="195"/>
      <c r="H36" s="195"/>
      <c r="I36" s="4">
        <v>27</v>
      </c>
      <c r="J36" s="13"/>
      <c r="K36" s="13"/>
    </row>
    <row r="37" spans="1:11" ht="12.75">
      <c r="A37" s="194" t="s">
        <v>28</v>
      </c>
      <c r="B37" s="195"/>
      <c r="C37" s="195"/>
      <c r="D37" s="195"/>
      <c r="E37" s="195"/>
      <c r="F37" s="195"/>
      <c r="G37" s="195"/>
      <c r="H37" s="195"/>
      <c r="I37" s="4">
        <v>28</v>
      </c>
      <c r="J37" s="13"/>
      <c r="K37" s="13"/>
    </row>
    <row r="38" spans="1:11" ht="12.75">
      <c r="A38" s="194" t="s">
        <v>29</v>
      </c>
      <c r="B38" s="195"/>
      <c r="C38" s="195"/>
      <c r="D38" s="195"/>
      <c r="E38" s="195"/>
      <c r="F38" s="195"/>
      <c r="G38" s="195"/>
      <c r="H38" s="195"/>
      <c r="I38" s="4">
        <v>29</v>
      </c>
      <c r="J38" s="13"/>
      <c r="K38" s="13"/>
    </row>
    <row r="39" spans="1:11" ht="12.75">
      <c r="A39" s="200" t="s">
        <v>69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/>
      <c r="K39" s="12">
        <f>SUM(K36:K38)</f>
        <v>0</v>
      </c>
    </row>
    <row r="40" spans="1:11" ht="12.75">
      <c r="A40" s="194" t="s">
        <v>30</v>
      </c>
      <c r="B40" s="195"/>
      <c r="C40" s="195"/>
      <c r="D40" s="195"/>
      <c r="E40" s="195"/>
      <c r="F40" s="195"/>
      <c r="G40" s="195"/>
      <c r="H40" s="195"/>
      <c r="I40" s="4">
        <v>31</v>
      </c>
      <c r="J40" s="13"/>
      <c r="K40" s="13"/>
    </row>
    <row r="41" spans="1:11" ht="12.75">
      <c r="A41" s="194" t="s">
        <v>31</v>
      </c>
      <c r="B41" s="195"/>
      <c r="C41" s="195"/>
      <c r="D41" s="195"/>
      <c r="E41" s="195"/>
      <c r="F41" s="195"/>
      <c r="G41" s="195"/>
      <c r="H41" s="195"/>
      <c r="I41" s="4">
        <v>32</v>
      </c>
      <c r="J41" s="13"/>
      <c r="K41" s="13"/>
    </row>
    <row r="42" spans="1:11" ht="12.75">
      <c r="A42" s="194" t="s">
        <v>32</v>
      </c>
      <c r="B42" s="195"/>
      <c r="C42" s="195"/>
      <c r="D42" s="195"/>
      <c r="E42" s="195"/>
      <c r="F42" s="195"/>
      <c r="G42" s="195"/>
      <c r="H42" s="195"/>
      <c r="I42" s="4">
        <v>33</v>
      </c>
      <c r="J42" s="13"/>
      <c r="K42" s="13"/>
    </row>
    <row r="43" spans="1:11" ht="12.75">
      <c r="A43" s="194" t="s">
        <v>33</v>
      </c>
      <c r="B43" s="195"/>
      <c r="C43" s="195"/>
      <c r="D43" s="195"/>
      <c r="E43" s="195"/>
      <c r="F43" s="195"/>
      <c r="G43" s="195"/>
      <c r="H43" s="195"/>
      <c r="I43" s="4">
        <v>34</v>
      </c>
      <c r="J43" s="13"/>
      <c r="K43" s="13"/>
    </row>
    <row r="44" spans="1:11" ht="12.75">
      <c r="A44" s="194" t="s">
        <v>34</v>
      </c>
      <c r="B44" s="195"/>
      <c r="C44" s="195"/>
      <c r="D44" s="195"/>
      <c r="E44" s="195"/>
      <c r="F44" s="195"/>
      <c r="G44" s="195"/>
      <c r="H44" s="195"/>
      <c r="I44" s="4">
        <v>35</v>
      </c>
      <c r="J44" s="13"/>
      <c r="K44" s="13"/>
    </row>
    <row r="45" spans="1:11" ht="12.75">
      <c r="A45" s="200" t="s">
        <v>70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200" t="s">
        <v>16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0" t="s">
        <v>17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4" t="s">
        <v>72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4" t="s">
        <v>166</v>
      </c>
      <c r="B50" s="195"/>
      <c r="C50" s="195"/>
      <c r="D50" s="195"/>
      <c r="E50" s="195"/>
      <c r="F50" s="195"/>
      <c r="G50" s="195"/>
      <c r="H50" s="195"/>
      <c r="I50" s="4">
        <v>41</v>
      </c>
      <c r="J50" s="13"/>
      <c r="K50" s="13"/>
    </row>
    <row r="51" spans="1:11" ht="12.75">
      <c r="A51" s="194" t="s">
        <v>181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>
        <f>J14+J28+J39</f>
        <v>0</v>
      </c>
      <c r="K51" s="8">
        <f>K14+K28+K39</f>
        <v>0</v>
      </c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>
        <f>J19+J32+J45</f>
        <v>0</v>
      </c>
      <c r="K52" s="8">
        <f>K19+K32+K45</f>
        <v>0</v>
      </c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9:K29 J36:K38 J31:K31 J40:K44 J15:K18 J8:K13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110" zoomScaleNormal="110" zoomScaleSheetLayoutView="100" zoomScalePageLayoutView="0" workbookViewId="0" topLeftCell="A1">
      <selection activeCell="A34" sqref="A34:H34"/>
    </sheetView>
  </sheetViews>
  <sheetFormatPr defaultColWidth="9.140625" defaultRowHeight="12.75"/>
  <cols>
    <col min="10" max="10" width="12.8515625" style="0" customWidth="1"/>
    <col min="11" max="11" width="13.8515625" style="0" customWidth="1"/>
  </cols>
  <sheetData>
    <row r="1" spans="1:11" ht="12.75">
      <c r="A1" s="248" t="s">
        <v>204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 ht="12.75">
      <c r="A2" s="252" t="s">
        <v>343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4" t="s">
        <v>340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60</v>
      </c>
      <c r="B5" s="257"/>
      <c r="C5" s="257"/>
      <c r="D5" s="257"/>
      <c r="E5" s="257"/>
      <c r="F5" s="257"/>
      <c r="G5" s="257"/>
      <c r="H5" s="257"/>
      <c r="I5" s="86" t="s">
        <v>289</v>
      </c>
      <c r="J5" s="87" t="s">
        <v>155</v>
      </c>
      <c r="K5" s="87" t="s">
        <v>156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8">
        <v>2</v>
      </c>
      <c r="J6" s="89" t="s">
        <v>293</v>
      </c>
      <c r="K6" s="89" t="s">
        <v>294</v>
      </c>
    </row>
    <row r="7" spans="1:11" ht="12.75">
      <c r="A7" s="244" t="s">
        <v>161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94" t="s">
        <v>206</v>
      </c>
      <c r="B8" s="195"/>
      <c r="C8" s="195"/>
      <c r="D8" s="195"/>
      <c r="E8" s="195"/>
      <c r="F8" s="195"/>
      <c r="G8" s="195"/>
      <c r="H8" s="195"/>
      <c r="I8" s="4">
        <v>1</v>
      </c>
      <c r="J8" s="13">
        <v>801549838</v>
      </c>
      <c r="K8" s="13">
        <v>510421818</v>
      </c>
    </row>
    <row r="9" spans="1:11" ht="12.75">
      <c r="A9" s="194" t="s">
        <v>124</v>
      </c>
      <c r="B9" s="195"/>
      <c r="C9" s="195"/>
      <c r="D9" s="195"/>
      <c r="E9" s="195"/>
      <c r="F9" s="195"/>
      <c r="G9" s="195"/>
      <c r="H9" s="195"/>
      <c r="I9" s="4">
        <v>2</v>
      </c>
      <c r="J9" s="13">
        <v>24356</v>
      </c>
      <c r="K9" s="13">
        <v>26037</v>
      </c>
    </row>
    <row r="10" spans="1:11" ht="12.75">
      <c r="A10" s="194" t="s">
        <v>125</v>
      </c>
      <c r="B10" s="195"/>
      <c r="C10" s="195"/>
      <c r="D10" s="195"/>
      <c r="E10" s="195"/>
      <c r="F10" s="195"/>
      <c r="G10" s="195"/>
      <c r="H10" s="195"/>
      <c r="I10" s="4">
        <v>3</v>
      </c>
      <c r="J10" s="13">
        <v>727058</v>
      </c>
      <c r="K10" s="13">
        <v>444155</v>
      </c>
    </row>
    <row r="11" spans="1:11" ht="12.75">
      <c r="A11" s="194" t="s">
        <v>126</v>
      </c>
      <c r="B11" s="195"/>
      <c r="C11" s="195"/>
      <c r="D11" s="195"/>
      <c r="E11" s="195"/>
      <c r="F11" s="195"/>
      <c r="G11" s="195"/>
      <c r="H11" s="195"/>
      <c r="I11" s="4">
        <v>4</v>
      </c>
      <c r="J11" s="13">
        <v>10883388</v>
      </c>
      <c r="K11" s="13">
        <v>15088898</v>
      </c>
    </row>
    <row r="12" spans="1:11" ht="12.75">
      <c r="A12" s="194" t="s">
        <v>127</v>
      </c>
      <c r="B12" s="195"/>
      <c r="C12" s="195"/>
      <c r="D12" s="195"/>
      <c r="E12" s="195"/>
      <c r="F12" s="195"/>
      <c r="G12" s="195"/>
      <c r="H12" s="195"/>
      <c r="I12" s="4">
        <v>5</v>
      </c>
      <c r="J12" s="13">
        <v>2172542</v>
      </c>
      <c r="K12" s="13">
        <v>743200</v>
      </c>
    </row>
    <row r="13" spans="1:12" ht="12.75">
      <c r="A13" s="200" t="s">
        <v>205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815357182</v>
      </c>
      <c r="K13" s="12">
        <f>SUM(K8:K12)</f>
        <v>526724108</v>
      </c>
      <c r="L13" s="81"/>
    </row>
    <row r="14" spans="1:11" ht="12.75">
      <c r="A14" s="194" t="s">
        <v>128</v>
      </c>
      <c r="B14" s="195"/>
      <c r="C14" s="195"/>
      <c r="D14" s="195"/>
      <c r="E14" s="195"/>
      <c r="F14" s="195"/>
      <c r="G14" s="195"/>
      <c r="H14" s="195"/>
      <c r="I14" s="4">
        <v>7</v>
      </c>
      <c r="J14" s="13">
        <v>370827001</v>
      </c>
      <c r="K14" s="13">
        <v>316205517</v>
      </c>
    </row>
    <row r="15" spans="1:11" ht="12.75">
      <c r="A15" s="194" t="s">
        <v>129</v>
      </c>
      <c r="B15" s="195"/>
      <c r="C15" s="195"/>
      <c r="D15" s="195"/>
      <c r="E15" s="195"/>
      <c r="F15" s="195"/>
      <c r="G15" s="195"/>
      <c r="H15" s="195"/>
      <c r="I15" s="4">
        <v>8</v>
      </c>
      <c r="J15" s="13">
        <v>60078735</v>
      </c>
      <c r="K15" s="13">
        <v>68466847</v>
      </c>
    </row>
    <row r="16" spans="1:11" ht="12.75">
      <c r="A16" s="194" t="s">
        <v>130</v>
      </c>
      <c r="B16" s="195"/>
      <c r="C16" s="195"/>
      <c r="D16" s="195"/>
      <c r="E16" s="195"/>
      <c r="F16" s="195"/>
      <c r="G16" s="195"/>
      <c r="H16" s="195"/>
      <c r="I16" s="4">
        <v>9</v>
      </c>
      <c r="J16" s="13"/>
      <c r="K16" s="13"/>
    </row>
    <row r="17" spans="1:11" ht="12.75">
      <c r="A17" s="194" t="s">
        <v>131</v>
      </c>
      <c r="B17" s="195"/>
      <c r="C17" s="195"/>
      <c r="D17" s="195"/>
      <c r="E17" s="195"/>
      <c r="F17" s="195"/>
      <c r="G17" s="195"/>
      <c r="H17" s="195"/>
      <c r="I17" s="4">
        <v>10</v>
      </c>
      <c r="J17" s="13">
        <v>22359302</v>
      </c>
      <c r="K17" s="13">
        <v>17430609</v>
      </c>
    </row>
    <row r="18" spans="1:11" ht="12.75">
      <c r="A18" s="194" t="s">
        <v>132</v>
      </c>
      <c r="B18" s="195"/>
      <c r="C18" s="195"/>
      <c r="D18" s="195"/>
      <c r="E18" s="195"/>
      <c r="F18" s="195"/>
      <c r="G18" s="195"/>
      <c r="H18" s="195"/>
      <c r="I18" s="4">
        <v>11</v>
      </c>
      <c r="J18" s="13">
        <v>42283947</v>
      </c>
      <c r="K18" s="13">
        <v>35792566</v>
      </c>
    </row>
    <row r="19" spans="1:11" ht="12.75">
      <c r="A19" s="194" t="s">
        <v>133</v>
      </c>
      <c r="B19" s="195"/>
      <c r="C19" s="195"/>
      <c r="D19" s="195"/>
      <c r="E19" s="195"/>
      <c r="F19" s="195"/>
      <c r="G19" s="195"/>
      <c r="H19" s="195"/>
      <c r="I19" s="4">
        <v>12</v>
      </c>
      <c r="J19" s="13">
        <v>7193345</v>
      </c>
      <c r="K19" s="13">
        <v>2535770</v>
      </c>
    </row>
    <row r="20" spans="1:12" ht="12.75">
      <c r="A20" s="200" t="s">
        <v>46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502742330</v>
      </c>
      <c r="K20" s="12">
        <f>SUM(K14:K19)</f>
        <v>440431309</v>
      </c>
      <c r="L20" s="81"/>
    </row>
    <row r="21" spans="1:11" ht="12.75">
      <c r="A21" s="200" t="s">
        <v>110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312614852</v>
      </c>
      <c r="K21" s="12">
        <f>IF(K13&gt;K20,K13-K20,0)</f>
        <v>86292799</v>
      </c>
    </row>
    <row r="22" spans="1:11" ht="12.75">
      <c r="A22" s="206" t="s">
        <v>111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4" t="s">
        <v>164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 ht="12.75">
      <c r="A24" s="194" t="s">
        <v>170</v>
      </c>
      <c r="B24" s="195"/>
      <c r="C24" s="195"/>
      <c r="D24" s="195"/>
      <c r="E24" s="195"/>
      <c r="F24" s="195"/>
      <c r="G24" s="195"/>
      <c r="H24" s="195"/>
      <c r="I24" s="4">
        <v>16</v>
      </c>
      <c r="J24" s="13">
        <v>8495582</v>
      </c>
      <c r="K24" s="13">
        <v>805718</v>
      </c>
    </row>
    <row r="25" spans="1:11" ht="12.75">
      <c r="A25" s="194" t="s">
        <v>171</v>
      </c>
      <c r="B25" s="195"/>
      <c r="C25" s="195"/>
      <c r="D25" s="195"/>
      <c r="E25" s="195"/>
      <c r="F25" s="195"/>
      <c r="G25" s="195"/>
      <c r="H25" s="195"/>
      <c r="I25" s="4">
        <v>17</v>
      </c>
      <c r="J25" s="13"/>
      <c r="K25" s="13"/>
    </row>
    <row r="26" spans="1:11" ht="12.75">
      <c r="A26" s="194" t="s">
        <v>47</v>
      </c>
      <c r="B26" s="195"/>
      <c r="C26" s="195"/>
      <c r="D26" s="195"/>
      <c r="E26" s="195"/>
      <c r="F26" s="195"/>
      <c r="G26" s="195"/>
      <c r="H26" s="195"/>
      <c r="I26" s="4">
        <v>18</v>
      </c>
      <c r="J26" s="13">
        <v>1661</v>
      </c>
      <c r="K26" s="13">
        <v>78312</v>
      </c>
    </row>
    <row r="27" spans="1:11" ht="12.75">
      <c r="A27" s="194" t="s">
        <v>48</v>
      </c>
      <c r="B27" s="195"/>
      <c r="C27" s="195"/>
      <c r="D27" s="195"/>
      <c r="E27" s="195"/>
      <c r="F27" s="195"/>
      <c r="G27" s="195"/>
      <c r="H27" s="195"/>
      <c r="I27" s="4">
        <v>19</v>
      </c>
      <c r="J27" s="13"/>
      <c r="K27" s="13"/>
    </row>
    <row r="28" spans="1:11" ht="12.75">
      <c r="A28" s="194" t="s">
        <v>172</v>
      </c>
      <c r="B28" s="195"/>
      <c r="C28" s="195"/>
      <c r="D28" s="195"/>
      <c r="E28" s="195"/>
      <c r="F28" s="195"/>
      <c r="G28" s="195"/>
      <c r="H28" s="195"/>
      <c r="I28" s="4">
        <v>20</v>
      </c>
      <c r="J28" s="13">
        <v>100000</v>
      </c>
      <c r="K28" s="13">
        <v>1078940</v>
      </c>
    </row>
    <row r="29" spans="1:12" ht="12.75">
      <c r="A29" s="200" t="s">
        <v>118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8597243</v>
      </c>
      <c r="K29" s="12">
        <f>SUM(K24:K28)</f>
        <v>1962970</v>
      </c>
      <c r="L29" s="81"/>
    </row>
    <row r="30" spans="1:11" ht="12.75">
      <c r="A30" s="194" t="s">
        <v>2</v>
      </c>
      <c r="B30" s="195"/>
      <c r="C30" s="195"/>
      <c r="D30" s="195"/>
      <c r="E30" s="195"/>
      <c r="F30" s="195"/>
      <c r="G30" s="195"/>
      <c r="H30" s="195"/>
      <c r="I30" s="4">
        <v>22</v>
      </c>
      <c r="J30" s="13">
        <v>12321583</v>
      </c>
      <c r="K30" s="13">
        <v>18452654</v>
      </c>
    </row>
    <row r="31" spans="1:11" ht="12.75">
      <c r="A31" s="194" t="s">
        <v>3</v>
      </c>
      <c r="B31" s="195"/>
      <c r="C31" s="195"/>
      <c r="D31" s="195"/>
      <c r="E31" s="195"/>
      <c r="F31" s="195"/>
      <c r="G31" s="195"/>
      <c r="H31" s="195"/>
      <c r="I31" s="4">
        <v>23</v>
      </c>
      <c r="J31" s="13">
        <v>0</v>
      </c>
      <c r="K31" s="13">
        <v>2000000</v>
      </c>
    </row>
    <row r="32" spans="1:11" ht="12.75">
      <c r="A32" s="194" t="s">
        <v>4</v>
      </c>
      <c r="B32" s="195"/>
      <c r="C32" s="195"/>
      <c r="D32" s="195"/>
      <c r="E32" s="195"/>
      <c r="F32" s="195"/>
      <c r="G32" s="195"/>
      <c r="H32" s="195"/>
      <c r="I32" s="4">
        <v>24</v>
      </c>
      <c r="J32" s="13">
        <v>41915537</v>
      </c>
      <c r="K32" s="13">
        <v>100000</v>
      </c>
    </row>
    <row r="33" spans="1:12" ht="12.75">
      <c r="A33" s="200" t="s">
        <v>49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54237120</v>
      </c>
      <c r="K33" s="12">
        <f>SUM(K30:K32)</f>
        <v>20552654</v>
      </c>
      <c r="L33" s="81"/>
    </row>
    <row r="34" spans="1:11" ht="12.75">
      <c r="A34" s="200" t="s">
        <v>112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2" ht="12.75">
      <c r="A35" s="200" t="s">
        <v>113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45639877</v>
      </c>
      <c r="K35" s="12">
        <f>IF(K33&gt;K29,K33-K29,0)</f>
        <v>18589684</v>
      </c>
      <c r="L35" s="81"/>
    </row>
    <row r="36" spans="1:11" ht="12.75">
      <c r="A36" s="244" t="s">
        <v>165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 ht="12.75">
      <c r="A37" s="194" t="s">
        <v>179</v>
      </c>
      <c r="B37" s="195"/>
      <c r="C37" s="195"/>
      <c r="D37" s="195"/>
      <c r="E37" s="195"/>
      <c r="F37" s="195"/>
      <c r="G37" s="195"/>
      <c r="H37" s="195"/>
      <c r="I37" s="4">
        <v>28</v>
      </c>
      <c r="J37" s="13"/>
      <c r="K37" s="13"/>
    </row>
    <row r="38" spans="1:11" ht="12.75">
      <c r="A38" s="194" t="s">
        <v>28</v>
      </c>
      <c r="B38" s="195"/>
      <c r="C38" s="195"/>
      <c r="D38" s="195"/>
      <c r="E38" s="195"/>
      <c r="F38" s="195"/>
      <c r="G38" s="195"/>
      <c r="H38" s="195"/>
      <c r="I38" s="4">
        <v>29</v>
      </c>
      <c r="J38" s="13">
        <v>0</v>
      </c>
      <c r="K38" s="13"/>
    </row>
    <row r="39" spans="1:11" ht="12.75">
      <c r="A39" s="194" t="s">
        <v>29</v>
      </c>
      <c r="B39" s="195"/>
      <c r="C39" s="195"/>
      <c r="D39" s="195"/>
      <c r="E39" s="195"/>
      <c r="F39" s="195"/>
      <c r="G39" s="195"/>
      <c r="H39" s="195"/>
      <c r="I39" s="4">
        <v>30</v>
      </c>
      <c r="J39" s="13">
        <v>24285741</v>
      </c>
      <c r="K39" s="13">
        <v>23414137</v>
      </c>
    </row>
    <row r="40" spans="1:12" ht="12.75">
      <c r="A40" s="200" t="s">
        <v>50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24285741</v>
      </c>
      <c r="K40" s="12">
        <f>SUM(K37:K39)</f>
        <v>23414137</v>
      </c>
      <c r="L40" s="81"/>
    </row>
    <row r="41" spans="1:11" ht="12.75">
      <c r="A41" s="194" t="s">
        <v>30</v>
      </c>
      <c r="B41" s="195"/>
      <c r="C41" s="195"/>
      <c r="D41" s="195"/>
      <c r="E41" s="195"/>
      <c r="F41" s="195"/>
      <c r="G41" s="195"/>
      <c r="H41" s="195"/>
      <c r="I41" s="4">
        <v>32</v>
      </c>
      <c r="J41" s="13">
        <v>146470366</v>
      </c>
      <c r="K41" s="13">
        <v>35487037</v>
      </c>
    </row>
    <row r="42" spans="1:11" ht="12.75">
      <c r="A42" s="194" t="s">
        <v>31</v>
      </c>
      <c r="B42" s="195"/>
      <c r="C42" s="195"/>
      <c r="D42" s="195"/>
      <c r="E42" s="195"/>
      <c r="F42" s="195"/>
      <c r="G42" s="195"/>
      <c r="H42" s="195"/>
      <c r="I42" s="4">
        <v>33</v>
      </c>
      <c r="J42" s="13">
        <v>11160750</v>
      </c>
      <c r="K42" s="13">
        <v>6659722</v>
      </c>
    </row>
    <row r="43" spans="1:11" ht="12.75">
      <c r="A43" s="194" t="s">
        <v>32</v>
      </c>
      <c r="B43" s="195"/>
      <c r="C43" s="195"/>
      <c r="D43" s="195"/>
      <c r="E43" s="195"/>
      <c r="F43" s="195"/>
      <c r="G43" s="195"/>
      <c r="H43" s="195"/>
      <c r="I43" s="4">
        <v>34</v>
      </c>
      <c r="J43" s="13">
        <v>16140922</v>
      </c>
      <c r="K43" s="13">
        <v>19827395</v>
      </c>
    </row>
    <row r="44" spans="1:11" ht="12.75">
      <c r="A44" s="194" t="s">
        <v>33</v>
      </c>
      <c r="B44" s="195"/>
      <c r="C44" s="195"/>
      <c r="D44" s="195"/>
      <c r="E44" s="195"/>
      <c r="F44" s="195"/>
      <c r="G44" s="195"/>
      <c r="H44" s="195"/>
      <c r="I44" s="4">
        <v>35</v>
      </c>
      <c r="J44" s="13">
        <v>8202500</v>
      </c>
      <c r="K44" s="13">
        <v>4371380</v>
      </c>
    </row>
    <row r="45" spans="1:11" ht="12.75">
      <c r="A45" s="194" t="s">
        <v>34</v>
      </c>
      <c r="B45" s="195"/>
      <c r="C45" s="195"/>
      <c r="D45" s="195"/>
      <c r="E45" s="195"/>
      <c r="F45" s="195"/>
      <c r="G45" s="195"/>
      <c r="H45" s="195"/>
      <c r="I45" s="4">
        <v>36</v>
      </c>
      <c r="J45" s="13">
        <v>110373411</v>
      </c>
      <c r="K45" s="13">
        <v>22709600</v>
      </c>
    </row>
    <row r="46" spans="1:12" ht="12.75">
      <c r="A46" s="200" t="s">
        <v>153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292347949</v>
      </c>
      <c r="K46" s="12">
        <f>SUM(K41:K45)</f>
        <v>89055134</v>
      </c>
      <c r="L46" s="81"/>
    </row>
    <row r="47" spans="1:11" ht="12.75">
      <c r="A47" s="200" t="s">
        <v>167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2" ht="12.75">
      <c r="A48" s="200" t="s">
        <v>168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268062208</v>
      </c>
      <c r="K48" s="12">
        <f>IF(K46&gt;K40,K46-K40,0)</f>
        <v>65640997</v>
      </c>
      <c r="L48" s="81"/>
    </row>
    <row r="49" spans="1:12" ht="12.75">
      <c r="A49" s="200" t="s">
        <v>154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2062118</v>
      </c>
      <c r="L49" s="81"/>
    </row>
    <row r="50" spans="1:11" ht="12.75">
      <c r="A50" s="200" t="s">
        <v>14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1087233</v>
      </c>
      <c r="K50" s="12">
        <f>IF(K22-K21+K35-K34+K48-K47&gt;0,K22-K21+K35-K34+K48-K47,0)</f>
        <v>0</v>
      </c>
    </row>
    <row r="51" spans="1:11" ht="12.75">
      <c r="A51" s="200" t="s">
        <v>166</v>
      </c>
      <c r="B51" s="201"/>
      <c r="C51" s="201"/>
      <c r="D51" s="201"/>
      <c r="E51" s="201"/>
      <c r="F51" s="201"/>
      <c r="G51" s="201"/>
      <c r="H51" s="201"/>
      <c r="I51" s="4">
        <v>42</v>
      </c>
      <c r="J51" s="13">
        <v>11634079</v>
      </c>
      <c r="K51" s="13">
        <v>10546846</v>
      </c>
    </row>
    <row r="52" spans="1:11" ht="12.75">
      <c r="A52" s="200" t="s">
        <v>181</v>
      </c>
      <c r="B52" s="201"/>
      <c r="C52" s="201"/>
      <c r="D52" s="201"/>
      <c r="E52" s="201"/>
      <c r="F52" s="201"/>
      <c r="G52" s="201"/>
      <c r="H52" s="201"/>
      <c r="I52" s="4">
        <v>43</v>
      </c>
      <c r="J52" s="13"/>
      <c r="K52" s="13">
        <v>2062118</v>
      </c>
    </row>
    <row r="53" spans="1:11" ht="12.75">
      <c r="A53" s="200" t="s">
        <v>182</v>
      </c>
      <c r="B53" s="201"/>
      <c r="C53" s="201"/>
      <c r="D53" s="201"/>
      <c r="E53" s="201"/>
      <c r="F53" s="201"/>
      <c r="G53" s="201"/>
      <c r="H53" s="201"/>
      <c r="I53" s="4">
        <v>44</v>
      </c>
      <c r="J53" s="13">
        <v>1087233</v>
      </c>
      <c r="K53" s="13"/>
    </row>
    <row r="54" spans="1:12" ht="12.75">
      <c r="A54" s="206" t="s">
        <v>183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10546846</v>
      </c>
      <c r="K54" s="18">
        <f>K51+K52-K53</f>
        <v>12608964</v>
      </c>
      <c r="L54" s="81"/>
    </row>
    <row r="55" spans="1:11" ht="12.75">
      <c r="A55" s="90" t="s">
        <v>180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7:K39 J30:K32 J41:K45 J8:K12 J14:K19 J24:K28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1" sqref="J2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79" t="s">
        <v>291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96"/>
    </row>
    <row r="2" spans="1:12" ht="15.75">
      <c r="A2" s="94"/>
      <c r="B2" s="95"/>
      <c r="C2" s="266" t="s">
        <v>292</v>
      </c>
      <c r="D2" s="266"/>
      <c r="E2" s="99">
        <v>43101</v>
      </c>
      <c r="F2" s="98" t="s">
        <v>257</v>
      </c>
      <c r="G2" s="267">
        <v>43465</v>
      </c>
      <c r="H2" s="268"/>
      <c r="I2" s="95"/>
      <c r="J2" s="95"/>
      <c r="K2" s="95"/>
      <c r="L2" s="100"/>
    </row>
    <row r="3" spans="1:11" ht="24" thickBot="1">
      <c r="A3" s="269" t="s">
        <v>60</v>
      </c>
      <c r="B3" s="269"/>
      <c r="C3" s="269"/>
      <c r="D3" s="269"/>
      <c r="E3" s="269"/>
      <c r="F3" s="269"/>
      <c r="G3" s="269"/>
      <c r="H3" s="269"/>
      <c r="I3" s="101" t="s">
        <v>315</v>
      </c>
      <c r="J3" s="102" t="s">
        <v>155</v>
      </c>
      <c r="K3" s="102" t="s">
        <v>156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104">
        <v>2</v>
      </c>
      <c r="J4" s="103" t="s">
        <v>293</v>
      </c>
      <c r="K4" s="103" t="s">
        <v>294</v>
      </c>
    </row>
    <row r="5" spans="1:11" ht="12.75">
      <c r="A5" s="264" t="s">
        <v>295</v>
      </c>
      <c r="B5" s="265"/>
      <c r="C5" s="265"/>
      <c r="D5" s="265"/>
      <c r="E5" s="265"/>
      <c r="F5" s="265"/>
      <c r="G5" s="265"/>
      <c r="H5" s="265"/>
      <c r="I5" s="105">
        <v>1</v>
      </c>
      <c r="J5" s="106">
        <v>118472000</v>
      </c>
      <c r="K5" s="106">
        <v>118472000</v>
      </c>
    </row>
    <row r="6" spans="1:11" ht="12.75">
      <c r="A6" s="264" t="s">
        <v>296</v>
      </c>
      <c r="B6" s="265"/>
      <c r="C6" s="265"/>
      <c r="D6" s="265"/>
      <c r="E6" s="265"/>
      <c r="F6" s="265"/>
      <c r="G6" s="265"/>
      <c r="H6" s="265"/>
      <c r="I6" s="105">
        <v>2</v>
      </c>
      <c r="J6" s="107">
        <v>13651335</v>
      </c>
      <c r="K6" s="107">
        <v>13651335</v>
      </c>
    </row>
    <row r="7" spans="1:11" ht="12.75">
      <c r="A7" s="264" t="s">
        <v>297</v>
      </c>
      <c r="B7" s="265"/>
      <c r="C7" s="265"/>
      <c r="D7" s="265"/>
      <c r="E7" s="265"/>
      <c r="F7" s="265"/>
      <c r="G7" s="265"/>
      <c r="H7" s="265"/>
      <c r="I7" s="105">
        <v>3</v>
      </c>
      <c r="J7" s="107">
        <v>32384389</v>
      </c>
      <c r="K7" s="107">
        <v>39057836</v>
      </c>
    </row>
    <row r="8" spans="1:11" ht="12.75">
      <c r="A8" s="264" t="s">
        <v>298</v>
      </c>
      <c r="B8" s="265"/>
      <c r="C8" s="265"/>
      <c r="D8" s="265"/>
      <c r="E8" s="265"/>
      <c r="F8" s="265"/>
      <c r="G8" s="265"/>
      <c r="H8" s="265"/>
      <c r="I8" s="105">
        <v>4</v>
      </c>
      <c r="J8" s="107">
        <v>307060028</v>
      </c>
      <c r="K8" s="107">
        <v>364573767</v>
      </c>
    </row>
    <row r="9" spans="1:11" ht="12.75">
      <c r="A9" s="264" t="s">
        <v>299</v>
      </c>
      <c r="B9" s="265"/>
      <c r="C9" s="265"/>
      <c r="D9" s="265"/>
      <c r="E9" s="265"/>
      <c r="F9" s="265"/>
      <c r="G9" s="265"/>
      <c r="H9" s="265"/>
      <c r="I9" s="105">
        <v>5</v>
      </c>
      <c r="J9" s="107">
        <v>70804500</v>
      </c>
      <c r="K9" s="107">
        <v>18815160</v>
      </c>
    </row>
    <row r="10" spans="1:11" ht="12.75">
      <c r="A10" s="264" t="s">
        <v>300</v>
      </c>
      <c r="B10" s="265"/>
      <c r="C10" s="265"/>
      <c r="D10" s="265"/>
      <c r="E10" s="265"/>
      <c r="F10" s="265"/>
      <c r="G10" s="265"/>
      <c r="H10" s="265"/>
      <c r="I10" s="105">
        <v>6</v>
      </c>
      <c r="J10" s="107"/>
      <c r="K10" s="107"/>
    </row>
    <row r="11" spans="1:11" ht="12.75">
      <c r="A11" s="264" t="s">
        <v>301</v>
      </c>
      <c r="B11" s="265"/>
      <c r="C11" s="265"/>
      <c r="D11" s="265"/>
      <c r="E11" s="265"/>
      <c r="F11" s="265"/>
      <c r="G11" s="265"/>
      <c r="H11" s="265"/>
      <c r="I11" s="105">
        <v>7</v>
      </c>
      <c r="J11" s="13"/>
      <c r="K11" s="107"/>
    </row>
    <row r="12" spans="1:11" ht="12.75">
      <c r="A12" s="264" t="s">
        <v>302</v>
      </c>
      <c r="B12" s="265"/>
      <c r="C12" s="265"/>
      <c r="D12" s="265"/>
      <c r="E12" s="265"/>
      <c r="F12" s="265"/>
      <c r="G12" s="265"/>
      <c r="H12" s="265"/>
      <c r="I12" s="105">
        <v>8</v>
      </c>
      <c r="J12" s="13"/>
      <c r="K12" s="107"/>
    </row>
    <row r="13" spans="1:11" ht="12.75">
      <c r="A13" s="264" t="s">
        <v>303</v>
      </c>
      <c r="B13" s="265"/>
      <c r="C13" s="265"/>
      <c r="D13" s="265"/>
      <c r="E13" s="265"/>
      <c r="F13" s="265"/>
      <c r="G13" s="265"/>
      <c r="H13" s="265"/>
      <c r="I13" s="105">
        <v>9</v>
      </c>
      <c r="J13" s="13"/>
      <c r="K13" s="107"/>
    </row>
    <row r="14" spans="1:11" ht="12.75">
      <c r="A14" s="275" t="s">
        <v>304</v>
      </c>
      <c r="B14" s="276"/>
      <c r="C14" s="276"/>
      <c r="D14" s="276"/>
      <c r="E14" s="276"/>
      <c r="F14" s="276"/>
      <c r="G14" s="276"/>
      <c r="H14" s="276"/>
      <c r="I14" s="105">
        <v>10</v>
      </c>
      <c r="J14" s="108">
        <f>SUM(J5:J13)</f>
        <v>542372252</v>
      </c>
      <c r="K14" s="108">
        <f>SUM(K5:K13)</f>
        <v>554570098</v>
      </c>
    </row>
    <row r="15" spans="1:11" ht="12.75">
      <c r="A15" s="264" t="s">
        <v>305</v>
      </c>
      <c r="B15" s="265"/>
      <c r="C15" s="265"/>
      <c r="D15" s="265"/>
      <c r="E15" s="265"/>
      <c r="F15" s="265"/>
      <c r="G15" s="265"/>
      <c r="H15" s="265"/>
      <c r="I15" s="105">
        <v>11</v>
      </c>
      <c r="J15" s="107"/>
      <c r="K15" s="107"/>
    </row>
    <row r="16" spans="1:11" ht="12.75">
      <c r="A16" s="194" t="s">
        <v>306</v>
      </c>
      <c r="B16" s="195"/>
      <c r="C16" s="195"/>
      <c r="D16" s="195"/>
      <c r="E16" s="195"/>
      <c r="F16" s="195"/>
      <c r="G16" s="195"/>
      <c r="H16" s="195"/>
      <c r="I16" s="4">
        <v>12</v>
      </c>
      <c r="J16" s="13">
        <v>-7206593</v>
      </c>
      <c r="K16" s="13">
        <v>1519065</v>
      </c>
    </row>
    <row r="17" spans="1:11" ht="12.75">
      <c r="A17" s="264" t="s">
        <v>307</v>
      </c>
      <c r="B17" s="265"/>
      <c r="C17" s="265"/>
      <c r="D17" s="265"/>
      <c r="E17" s="265"/>
      <c r="F17" s="265"/>
      <c r="G17" s="265"/>
      <c r="H17" s="265"/>
      <c r="I17" s="105">
        <v>13</v>
      </c>
      <c r="J17" s="107"/>
      <c r="K17" s="107"/>
    </row>
    <row r="18" spans="1:11" ht="12.75">
      <c r="A18" s="264" t="s">
        <v>308</v>
      </c>
      <c r="B18" s="265"/>
      <c r="C18" s="265"/>
      <c r="D18" s="265"/>
      <c r="E18" s="265"/>
      <c r="F18" s="265"/>
      <c r="G18" s="265"/>
      <c r="H18" s="265"/>
      <c r="I18" s="105">
        <v>14</v>
      </c>
      <c r="J18" s="107"/>
      <c r="K18" s="107"/>
    </row>
    <row r="19" spans="1:11" ht="12.75">
      <c r="A19" s="264" t="s">
        <v>309</v>
      </c>
      <c r="B19" s="265"/>
      <c r="C19" s="265"/>
      <c r="D19" s="265"/>
      <c r="E19" s="265"/>
      <c r="F19" s="265"/>
      <c r="G19" s="265"/>
      <c r="H19" s="265"/>
      <c r="I19" s="105">
        <v>15</v>
      </c>
      <c r="J19" s="107"/>
      <c r="K19" s="107"/>
    </row>
    <row r="20" spans="1:11" s="118" customFormat="1" ht="12.75">
      <c r="A20" s="194" t="s">
        <v>310</v>
      </c>
      <c r="B20" s="195"/>
      <c r="C20" s="195"/>
      <c r="D20" s="195"/>
      <c r="E20" s="195"/>
      <c r="F20" s="195"/>
      <c r="G20" s="195"/>
      <c r="H20" s="195"/>
      <c r="I20" s="4">
        <v>16</v>
      </c>
      <c r="J20" s="13">
        <v>58022253</v>
      </c>
      <c r="K20" s="13">
        <v>10678781</v>
      </c>
    </row>
    <row r="21" spans="1:11" ht="12.75">
      <c r="A21" s="275" t="s">
        <v>311</v>
      </c>
      <c r="B21" s="276"/>
      <c r="C21" s="276"/>
      <c r="D21" s="276"/>
      <c r="E21" s="276"/>
      <c r="F21" s="276"/>
      <c r="G21" s="276"/>
      <c r="H21" s="276"/>
      <c r="I21" s="105">
        <v>17</v>
      </c>
      <c r="J21" s="109">
        <f>SUM(J15:J20)</f>
        <v>50815660</v>
      </c>
      <c r="K21" s="109">
        <f>SUM(K15:K20)</f>
        <v>12197846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1" t="s">
        <v>312</v>
      </c>
      <c r="B23" s="272"/>
      <c r="C23" s="272"/>
      <c r="D23" s="272"/>
      <c r="E23" s="272"/>
      <c r="F23" s="272"/>
      <c r="G23" s="272"/>
      <c r="H23" s="272"/>
      <c r="I23" s="110">
        <v>18</v>
      </c>
      <c r="J23" s="106"/>
      <c r="K23" s="106"/>
    </row>
    <row r="24" spans="1:11" ht="23.25" customHeight="1">
      <c r="A24" s="273" t="s">
        <v>313</v>
      </c>
      <c r="B24" s="274"/>
      <c r="C24" s="274"/>
      <c r="D24" s="274"/>
      <c r="E24" s="274"/>
      <c r="F24" s="274"/>
      <c r="G24" s="274"/>
      <c r="H24" s="274"/>
      <c r="I24" s="111">
        <v>19</v>
      </c>
      <c r="J24" s="109"/>
      <c r="K24" s="109"/>
    </row>
    <row r="25" spans="1:11" ht="30" customHeight="1">
      <c r="A25" s="277" t="s">
        <v>314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5" t="s">
        <v>290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6" t="s">
        <v>321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Jelka Budiša</cp:lastModifiedBy>
  <cp:lastPrinted>2019-04-17T07:40:50Z</cp:lastPrinted>
  <dcterms:created xsi:type="dcterms:W3CDTF">2008-10-17T11:51:54Z</dcterms:created>
  <dcterms:modified xsi:type="dcterms:W3CDTF">2019-04-30T08:30:12Z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