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PODACI'!$A$1:$I$66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<sst xmlns="http://schemas.openxmlformats.org/spreadsheetml/2006/main" count="419" uniqueCount="363">
  <si>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</si>
  <si>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</si>
  <si>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</si>
  <si>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</si>
  <si>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</si>
  <si>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</si>
  <si>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</si>
  <si>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</si>
  <si>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</si>
  <si>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</si>
  <si>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</si>
  <si>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</si>
  <si>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</si>
  <si>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</si>
  <si>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</si>
  <si>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</si>
  <si>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</si>
  <si>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</si>
  <si>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</si>
  <si>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</si>
  <si>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</si>
  <si>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</si>
  <si>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</si>
  <si>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</si>
  <si>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</si>
  <si>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</si>
  <si>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</si>
  <si>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</si>
  <si>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</si>
  <si>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</si>
  <si>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</si>
  <si>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</si>
  <si>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</si>
  <si>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</si>
  <si>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</si>
  <si>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</si>
  <si>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</si>
  <si>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</si>
  <si>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</si>
  <si>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</si>
  <si>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</si>
  <si>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</si>
  <si>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</si>
  <si>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</si>
  <si>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</si>
  <si>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</si>
  <si>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</si>
  <si>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</si>
  <si>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</si>
  <si>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</si>
  <si>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</si>
  <si>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</si>
  <si>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</si>
  <si>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</si>
  <si>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</si>
  <si>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</si>
  <si>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</si>
  <si>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</si>
  <si>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</si>
  <si>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</si>
  <si>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</si>
  <si>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</si>
  <si>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</si>
  <si>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</si>
  <si>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</si>
  <si>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</si>
  <si>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</si>
  <si>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</si>
  <si>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</si>
  <si>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</si>
  <si>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</si>
  <si>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</si>
  <si>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</si>
  <si>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</si>
  <si>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</si>
  <si>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</si>
  <si>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</si>
  <si>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</si>
  <si>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</si>
  <si>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</si>
  <si>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</si>
  <si>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</si>
  <si>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</si>
  <si>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</si>
  <si>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</si>
  <si>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</si>
  <si>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</si>
  <si>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</si>
  <si>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</si>
  <si>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</si>
  <si>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</si>
  <si>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</si>
  <si>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</si>
  <si>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</si>
  <si>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</si>
  <si>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</si>
  <si>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</si>
  <si>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</si>
  <si>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</si>
  <si>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</si>
  <si>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</si>
  <si>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</si>
  <si>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</si>
  <si>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</si>
  <si>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</si>
  <si>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</si>
  <si>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</si>
  <si>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</si>
  <si>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</si>
  <si>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</si>
  <si>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</si>
  <si>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</si>
  <si>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</si>
  <si>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</si>
  <si>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</si>
  <si>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</si>
  <si>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</si>
  <si>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</si>
  <si>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</si>
  <si>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</si>
  <si>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</si>
  <si>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</si>
  <si>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</si>
  <si>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</si>
  <si>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</si>
  <si>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</si>
  <si>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</si>
  <si>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</si>
  <si>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</si>
  <si>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</si>
  <si>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</si>
  <si>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</si>
  <si>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</si>
  <si>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</si>
  <si>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</si>
  <si>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</si>
  <si>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</si>
  <si>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</si>
  <si>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</si>
  <si>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</si>
  <si>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</si>
  <si>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</si>
  <si>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</si>
  <si>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</si>
  <si>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</si>
  <si>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</si>
  <si>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</si>
  <si>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</si>
  <si>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</si>
  <si>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</si>
  <si>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</si>
  <si>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</si>
  <si>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</si>
  <si>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</si>
  <si>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</si>
  <si>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</si>
  <si>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</si>
  <si>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</si>
  <si>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</si>
  <si>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</si>
  <si>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</si>
  <si>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</si>
  <si>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</si>
  <si>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</si>
  <si>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</si>
  <si>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</si>
  <si>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</si>
  <si>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</si>
  <si>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</si>
  <si>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</si>
  <si>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</si>
  <si>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</si>
  <si>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</si>
  <si>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</si>
  <si>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</si>
  <si>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</si>
  <si>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</si>
  <si>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</si>
  <si>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</si>
  <si>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</si>
  <si>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</si>
  <si>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</si>
  <si>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</si>
  <si>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</si>
  <si>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</si>
  <si>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</si>
  <si>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</si>
  <si>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</si>
  <si>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</si>
  <si>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</si>
  <si>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</si>
  <si>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</si>
  <si>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</si>
  <si>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</si>
  <si>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</si>
  <si>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</si>
  <si>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</si>
  <si>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</si>
  <si>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</si>
  <si>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</si>
  <si>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</si>
  <si>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</si>
  <si>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</si>
  <si>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</si>
  <si>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</si>
  <si>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</si>
  <si>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</si>
  <si>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</si>
  <si>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</si>
  <si>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</si>
  <si>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</si>
  <si>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</si>
  <si>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</si>
  <si>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</si>
  <si>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</si>
  <si>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</si>
  <si>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</si>
  <si>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</si>
  <si>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</si>
  <si>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</si>
  <si>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</si>
  <si>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</si>
  <si>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</si>
  <si>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</si>
  <si>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</si>
  <si>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</si>
  <si>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</si>
  <si>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</si>
  <si>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</si>
  <si>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</si>
  <si>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</si>
  <si>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</si>
  <si>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</si>
  <si>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</si>
  <si>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</si>
  <si>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</si>
  <si>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</si>
  <si>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</si>
  <si>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</si>
  <si>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</si>
  <si>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</si>
  <si>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</si>
  <si>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</si>
  <si>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</si>
  <si>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</si>
  <si>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</si>
  <si>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</si>
  <si>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</si>
  <si>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</si>
  <si>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</si>
  <si>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</si>
  <si>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</si>
  <si>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</si>
  <si>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</si>
  <si>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</si>
  <si>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</si>
  <si>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</si>
  <si>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</si>
  <si>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</si>
  <si>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</si>
  <si>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</si>
  <si>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</si>
  <si>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</si>
  <si>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</si>
  <si>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</si>
  <si>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</si>
  <si>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</si>
  <si>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</si>
  <si>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</si>
  <si>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</si>
  <si>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</si>
  <si>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</si>
  <si>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</si>
  <si>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</si>
  <si>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</si>
  <si>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</si>
  <si>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</si>
  <si>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</si>
  <si>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</si>
  <si>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</si>
  <si>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</si>
  <si>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</si>
  <si>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</si>
  <si>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</si>
  <si>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</si>
  <si>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</si>
  <si>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</si>
  <si>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</si>
  <si>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</si>
  <si>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</si>
  <si>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</si>
  <si>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</si>
  <si>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</si>
  <si>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</si>
  <si>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</si>
  <si>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</si>
  <si>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</si>
  <si>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</si>
  <si>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</si>
  <si>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</si>
  <si>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</si>
  <si>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</si>
  <si>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</si>
  <si>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</si>
  <si>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</si>
  <si>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</si>
  <si>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</si>
  <si>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</si>
  <si>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</si>
  <si>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</si>
  <si>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</si>
  <si>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</si>
  <si>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</si>
  <si>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</si>
  <si>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</si>
  <si>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</si>
  <si>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</si>
  <si>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</si>
  <si>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</si>
  <si>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</si>
  <si>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</si>
  <si>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</si>
  <si>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</si>
  <si>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03715957</t>
  </si>
  <si>
    <t>040004561</t>
  </si>
  <si>
    <t>20950636972</t>
  </si>
  <si>
    <t>JGL d.d.</t>
  </si>
  <si>
    <t>Rijeka</t>
  </si>
  <si>
    <t>jgl@jgl.hr</t>
  </si>
  <si>
    <t>www.jgl.hr</t>
  </si>
  <si>
    <t>Primorsko-goranska</t>
  </si>
  <si>
    <t>2120</t>
  </si>
  <si>
    <t>Crnković Verica</t>
  </si>
  <si>
    <t>051 660 710</t>
  </si>
  <si>
    <t>051 660 711</t>
  </si>
  <si>
    <t>verica.crnkovic@jgl.hr</t>
  </si>
  <si>
    <t>Farmis d.o.o.</t>
  </si>
  <si>
    <t>Sarajevo, BIH</t>
  </si>
  <si>
    <t>Beograd, Srbija</t>
  </si>
  <si>
    <t>Ljubljana, Slovenija</t>
  </si>
  <si>
    <t>Pablo d.o.o.</t>
  </si>
  <si>
    <t>Zagreb</t>
  </si>
  <si>
    <t>1162772</t>
  </si>
  <si>
    <t>DA</t>
  </si>
  <si>
    <t>1487434</t>
  </si>
  <si>
    <t>Svilno 20</t>
  </si>
  <si>
    <t>Obveznik: Grupa JGL d.d.</t>
  </si>
  <si>
    <t>Adrialab d.o.o.</t>
  </si>
  <si>
    <t>04071417</t>
  </si>
  <si>
    <t xml:space="preserve"> </t>
  </si>
  <si>
    <t>JGL d.o.o. Beograd- Sopot</t>
  </si>
  <si>
    <t>Jadran-Galenski laboratorij Ljubljana d.o.o.</t>
  </si>
  <si>
    <t>JGL North America LLC</t>
  </si>
  <si>
    <t>Raleigh, SAD</t>
  </si>
  <si>
    <t>JADRAN LLC Moskva</t>
  </si>
  <si>
    <t>Moskva, Rusija</t>
  </si>
  <si>
    <t>Pablo zdravstvena ustanova za ljekarničku djelatnost</t>
  </si>
  <si>
    <t>01.01.2018.</t>
  </si>
  <si>
    <t>30.06.2018.</t>
  </si>
  <si>
    <t>Vučić Mislav</t>
  </si>
  <si>
    <t>stanje na dan 30.06.2018.</t>
  </si>
  <si>
    <t>u razdoblju 01.01.2018. do 30.06.2018.</t>
  </si>
  <si>
    <t>u razdoblju od 01.01.2018. do 30.06.2018.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</si>
</sst>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 applyProtection="1">
      <alignment vertical="top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>
      <alignment/>
      <protection/>
    </xf>
    <xf numFmtId="0" fontId="3" fillId="0" borderId="16" xfId="59" applyFont="1" applyBorder="1" applyAlignment="1" applyProtection="1">
      <alignment horizontal="right" vertical="top"/>
      <protection hidden="1"/>
    </xf>
    <xf numFmtId="49" fontId="2" fillId="0" borderId="25" xfId="59" applyNumberFormat="1" applyFont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left" vertical="top"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3" fillId="0" borderId="25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33" borderId="16" xfId="59" applyFont="1" applyFill="1" applyBorder="1" applyAlignment="1" applyProtection="1">
      <alignment horizontal="right"/>
      <protection hidden="1"/>
    </xf>
    <xf numFmtId="0" fontId="3" fillId="33" borderId="0" xfId="59" applyFont="1" applyFill="1" applyBorder="1" applyAlignment="1" applyProtection="1">
      <alignment horizontal="right"/>
      <protection hidden="1"/>
    </xf>
    <xf numFmtId="0" fontId="3" fillId="33" borderId="0" xfId="59" applyFont="1" applyFill="1" applyBorder="1" applyAlignment="1" applyProtection="1">
      <alignment vertical="top"/>
      <protection hidden="1"/>
    </xf>
    <xf numFmtId="0" fontId="3" fillId="33" borderId="0" xfId="59" applyFont="1" applyFill="1" applyBorder="1" applyAlignment="1" applyProtection="1">
      <alignment/>
      <protection hidden="1"/>
    </xf>
    <xf numFmtId="0" fontId="3" fillId="33" borderId="25" xfId="59" applyFont="1" applyFill="1" applyBorder="1" applyAlignment="1" applyProtection="1">
      <alignment horizontal="left" vertical="top" indent="2"/>
      <protection hidden="1"/>
    </xf>
    <xf numFmtId="0" fontId="3" fillId="33" borderId="0" xfId="59" applyFont="1" applyFill="1" applyBorder="1" applyAlignment="1" applyProtection="1">
      <alignment vertical="top" wrapText="1"/>
      <protection hidden="1"/>
    </xf>
    <xf numFmtId="0" fontId="3" fillId="33" borderId="0" xfId="59" applyFont="1" applyFill="1" applyBorder="1" applyAlignment="1" applyProtection="1">
      <alignment wrapText="1"/>
      <protection hidden="1"/>
    </xf>
    <xf numFmtId="0" fontId="3" fillId="33" borderId="25" xfId="59" applyFont="1" applyFill="1" applyBorder="1" applyAlignment="1" applyProtection="1">
      <alignment horizontal="left" vertical="top" wrapText="1" indent="2"/>
      <protection hidden="1"/>
    </xf>
    <xf numFmtId="0" fontId="3" fillId="33" borderId="16" xfId="59" applyFont="1" applyFill="1" applyBorder="1" applyAlignment="1" applyProtection="1">
      <alignment horizontal="right" vertical="top"/>
      <protection hidden="1"/>
    </xf>
    <xf numFmtId="0" fontId="3" fillId="33" borderId="0" xfId="59" applyFont="1" applyFill="1" applyBorder="1" applyAlignment="1" applyProtection="1">
      <alignment horizontal="right" vertical="top"/>
      <protection hidden="1"/>
    </xf>
    <xf numFmtId="0" fontId="3" fillId="33" borderId="25" xfId="59" applyFont="1" applyFill="1" applyBorder="1" applyAlignment="1" applyProtection="1">
      <alignment/>
      <protection hidden="1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2" fillId="33" borderId="27" xfId="59" applyFont="1" applyFill="1" applyBorder="1" applyAlignment="1" applyProtection="1">
      <alignment horizontal="right" vertical="center"/>
      <protection hidden="1" locked="0"/>
    </xf>
    <xf numFmtId="0" fontId="2" fillId="33" borderId="28" xfId="59" applyFont="1" applyFill="1" applyBorder="1" applyAlignment="1" applyProtection="1">
      <alignment horizontal="right" vertical="center"/>
      <protection hidden="1" locked="0"/>
    </xf>
    <xf numFmtId="0" fontId="2" fillId="33" borderId="29" xfId="59" applyFont="1" applyFill="1" applyBorder="1" applyAlignment="1" applyProtection="1">
      <alignment horizontal="right" vertical="center"/>
      <protection hidden="1" locked="0"/>
    </xf>
    <xf numFmtId="49" fontId="2" fillId="33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33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33" borderId="17" xfId="59" applyFont="1" applyFill="1" applyBorder="1" applyAlignment="1" applyProtection="1">
      <alignment vertical="top" wrapText="1"/>
      <protection hidden="1"/>
    </xf>
    <xf numFmtId="0" fontId="2" fillId="34" borderId="27" xfId="59" applyFont="1" applyFill="1" applyBorder="1" applyAlignment="1" applyProtection="1">
      <alignment horizontal="right" vertical="center"/>
      <protection hidden="1" locked="0"/>
    </xf>
    <xf numFmtId="0" fontId="3" fillId="33" borderId="28" xfId="59" applyFont="1" applyFill="1" applyBorder="1" applyAlignment="1">
      <alignment/>
      <protection/>
    </xf>
    <xf numFmtId="0" fontId="3" fillId="33" borderId="29" xfId="59" applyFont="1" applyFill="1" applyBorder="1" applyAlignment="1">
      <alignment/>
      <protection/>
    </xf>
    <xf numFmtId="49" fontId="2" fillId="34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33" borderId="17" xfId="59" applyFont="1" applyFill="1" applyBorder="1" applyAlignment="1" applyProtection="1">
      <alignment horizontal="center" vertical="top"/>
      <protection hidden="1"/>
    </xf>
    <xf numFmtId="0" fontId="2" fillId="34" borderId="27" xfId="59" applyFont="1" applyFill="1" applyBorder="1" applyAlignment="1" applyProtection="1">
      <alignment horizontal="right" vertical="center" wrapText="1"/>
      <protection hidden="1" locked="0"/>
    </xf>
    <xf numFmtId="0" fontId="3" fillId="33" borderId="28" xfId="59" applyFont="1" applyFill="1" applyBorder="1" applyAlignment="1">
      <alignment wrapText="1"/>
      <protection/>
    </xf>
    <xf numFmtId="0" fontId="3" fillId="33" borderId="29" xfId="59" applyFont="1" applyFill="1" applyBorder="1" applyAlignment="1">
      <alignment wrapText="1"/>
      <protection/>
    </xf>
    <xf numFmtId="0" fontId="3" fillId="33" borderId="28" xfId="59" applyFont="1" applyFill="1" applyBorder="1" applyAlignment="1">
      <alignment/>
      <protection/>
    </xf>
    <xf numFmtId="0" fontId="3" fillId="0" borderId="25" xfId="59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2" xfId="59" applyFont="1" applyBorder="1" applyAlignment="1">
      <alignment/>
      <protection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4" applyFont="1" applyBorder="1" applyAlignment="1" applyProtection="1">
      <alignment horizontal="left"/>
      <protection hidden="1"/>
    </xf>
    <xf numFmtId="0" fontId="18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l@jgl.hr" TargetMode="External" /><Relationship Id="rId2" Type="http://schemas.openxmlformats.org/officeDocument/2006/relationships/hyperlink" Target="http://www.jgl.hr/" TargetMode="External" /><Relationship Id="rId3" Type="http://schemas.openxmlformats.org/officeDocument/2006/relationships/hyperlink" Target="mailto:verica.crnkovic@jg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110" zoomScaleSheetLayoutView="110" zoomScalePageLayoutView="0" workbookViewId="0" topLeftCell="A1">
      <selection activeCell="H9" sqref="H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6" t="s">
        <v>248</v>
      </c>
      <c r="B1" s="197"/>
      <c r="C1" s="197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8" t="s">
        <v>249</v>
      </c>
      <c r="B2" s="139"/>
      <c r="C2" s="139"/>
      <c r="D2" s="140"/>
      <c r="E2" s="116" t="s">
        <v>357</v>
      </c>
      <c r="F2" s="12"/>
      <c r="G2" s="13" t="s">
        <v>250</v>
      </c>
      <c r="H2" s="116" t="s">
        <v>358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41" t="s">
        <v>317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4" t="s">
        <v>251</v>
      </c>
      <c r="B6" s="145"/>
      <c r="C6" s="146" t="s">
        <v>323</v>
      </c>
      <c r="D6" s="147"/>
      <c r="E6" s="28"/>
      <c r="F6" s="28"/>
      <c r="G6" s="28"/>
      <c r="H6" s="28"/>
      <c r="I6" s="91"/>
      <c r="J6" s="10"/>
      <c r="K6" s="10"/>
      <c r="L6" s="10"/>
    </row>
    <row r="7" spans="1:12" ht="12.75">
      <c r="A7" s="92"/>
      <c r="B7" s="22"/>
      <c r="C7" s="16"/>
      <c r="D7" s="16"/>
      <c r="E7" s="28"/>
      <c r="F7" s="28"/>
      <c r="G7" s="28"/>
      <c r="H7" s="28"/>
      <c r="I7" s="91"/>
      <c r="J7" s="10"/>
      <c r="K7" s="10"/>
      <c r="L7" s="10"/>
    </row>
    <row r="8" spans="1:12" ht="12.75">
      <c r="A8" s="148" t="s">
        <v>252</v>
      </c>
      <c r="B8" s="149"/>
      <c r="C8" s="146" t="s">
        <v>324</v>
      </c>
      <c r="D8" s="147"/>
      <c r="E8" s="28"/>
      <c r="F8" s="28"/>
      <c r="G8" s="28"/>
      <c r="H8" s="28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5" t="s">
        <v>253</v>
      </c>
      <c r="B10" s="156"/>
      <c r="C10" s="146" t="s">
        <v>325</v>
      </c>
      <c r="D10" s="14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57"/>
      <c r="B11" s="15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4" t="s">
        <v>254</v>
      </c>
      <c r="B12" s="145"/>
      <c r="C12" s="150" t="s">
        <v>326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4" t="s">
        <v>255</v>
      </c>
      <c r="B14" s="145"/>
      <c r="C14" s="153">
        <v>51000</v>
      </c>
      <c r="D14" s="154"/>
      <c r="E14" s="16"/>
      <c r="F14" s="150" t="s">
        <v>327</v>
      </c>
      <c r="G14" s="151"/>
      <c r="H14" s="151"/>
      <c r="I14" s="15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4" t="s">
        <v>256</v>
      </c>
      <c r="B16" s="145"/>
      <c r="C16" s="150" t="s">
        <v>345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4" t="s">
        <v>257</v>
      </c>
      <c r="B18" s="145"/>
      <c r="C18" s="158" t="s">
        <v>328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4" t="s">
        <v>258</v>
      </c>
      <c r="B20" s="145"/>
      <c r="C20" s="158" t="s">
        <v>329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4" t="s">
        <v>259</v>
      </c>
      <c r="B22" s="145"/>
      <c r="C22" s="117">
        <v>373</v>
      </c>
      <c r="D22" s="150" t="s">
        <v>327</v>
      </c>
      <c r="E22" s="161"/>
      <c r="F22" s="162"/>
      <c r="G22" s="144"/>
      <c r="H22" s="163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4" t="s">
        <v>260</v>
      </c>
      <c r="B24" s="145"/>
      <c r="C24" s="117">
        <v>8</v>
      </c>
      <c r="D24" s="150" t="s">
        <v>330</v>
      </c>
      <c r="E24" s="161"/>
      <c r="F24" s="161"/>
      <c r="G24" s="162"/>
      <c r="H24" s="50" t="s">
        <v>261</v>
      </c>
      <c r="I24" s="137">
        <v>953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4" t="s">
        <v>262</v>
      </c>
      <c r="B26" s="145"/>
      <c r="C26" s="118" t="s">
        <v>343</v>
      </c>
      <c r="D26" s="25"/>
      <c r="E26" s="32"/>
      <c r="F26" s="24"/>
      <c r="G26" s="164" t="s">
        <v>263</v>
      </c>
      <c r="H26" s="145"/>
      <c r="I26" s="119" t="s">
        <v>331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98"/>
      <c r="B29" s="32"/>
      <c r="C29" s="32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2" t="s">
        <v>336</v>
      </c>
      <c r="B30" s="173"/>
      <c r="C30" s="173"/>
      <c r="D30" s="174"/>
      <c r="E30" s="172" t="s">
        <v>337</v>
      </c>
      <c r="F30" s="173"/>
      <c r="G30" s="174"/>
      <c r="H30" s="175"/>
      <c r="I30" s="176"/>
      <c r="J30" s="10"/>
      <c r="K30" s="10"/>
      <c r="L30" s="10"/>
    </row>
    <row r="31" spans="1:12" ht="12.75">
      <c r="A31" s="126"/>
      <c r="B31" s="127"/>
      <c r="C31" s="128"/>
      <c r="D31" s="177"/>
      <c r="E31" s="177"/>
      <c r="F31" s="177"/>
      <c r="G31" s="177"/>
      <c r="H31" s="129"/>
      <c r="I31" s="130"/>
      <c r="J31" s="10"/>
      <c r="K31" s="10"/>
      <c r="L31" s="10"/>
    </row>
    <row r="32" spans="1:12" ht="12.75">
      <c r="A32" s="172" t="s">
        <v>350</v>
      </c>
      <c r="B32" s="173"/>
      <c r="C32" s="173"/>
      <c r="D32" s="174"/>
      <c r="E32" s="172" t="s">
        <v>338</v>
      </c>
      <c r="F32" s="173"/>
      <c r="G32" s="174"/>
      <c r="H32" s="175"/>
      <c r="I32" s="176"/>
      <c r="J32" s="10"/>
      <c r="K32" s="10"/>
      <c r="L32" s="10"/>
    </row>
    <row r="33" spans="1:12" ht="12.75">
      <c r="A33" s="126"/>
      <c r="B33" s="127"/>
      <c r="C33" s="128"/>
      <c r="D33" s="131"/>
      <c r="E33" s="131"/>
      <c r="F33" s="131"/>
      <c r="G33" s="132"/>
      <c r="H33" s="129"/>
      <c r="I33" s="133"/>
      <c r="J33" s="10"/>
      <c r="K33" s="10"/>
      <c r="L33" s="10"/>
    </row>
    <row r="34" spans="1:12" ht="12.75">
      <c r="A34" s="172" t="s">
        <v>351</v>
      </c>
      <c r="B34" s="173"/>
      <c r="C34" s="173"/>
      <c r="D34" s="174"/>
      <c r="E34" s="172" t="s">
        <v>339</v>
      </c>
      <c r="F34" s="173"/>
      <c r="G34" s="174"/>
      <c r="H34" s="175"/>
      <c r="I34" s="176"/>
      <c r="J34" s="10"/>
      <c r="K34" s="10"/>
      <c r="L34" s="10"/>
    </row>
    <row r="35" spans="1:12" ht="12.75">
      <c r="A35" s="126"/>
      <c r="B35" s="127"/>
      <c r="C35" s="128"/>
      <c r="D35" s="131"/>
      <c r="E35" s="131"/>
      <c r="F35" s="131"/>
      <c r="G35" s="132"/>
      <c r="H35" s="129"/>
      <c r="I35" s="133"/>
      <c r="J35" s="10"/>
      <c r="K35" s="10"/>
      <c r="L35" s="10"/>
    </row>
    <row r="36" spans="1:12" ht="12.75">
      <c r="A36" s="178" t="s">
        <v>352</v>
      </c>
      <c r="B36" s="179"/>
      <c r="C36" s="179"/>
      <c r="D36" s="180"/>
      <c r="E36" s="178" t="s">
        <v>353</v>
      </c>
      <c r="F36" s="179"/>
      <c r="G36" s="179"/>
      <c r="H36" s="181"/>
      <c r="I36" s="176"/>
      <c r="J36" s="10"/>
      <c r="K36" s="10"/>
      <c r="L36" s="10"/>
    </row>
    <row r="37" spans="1:12" ht="12.75">
      <c r="A37" s="126"/>
      <c r="B37" s="127"/>
      <c r="C37" s="128"/>
      <c r="D37" s="131"/>
      <c r="E37" s="131"/>
      <c r="F37" s="131"/>
      <c r="G37" s="132"/>
      <c r="H37" s="129"/>
      <c r="I37" s="133"/>
      <c r="J37" s="10"/>
      <c r="K37" s="10"/>
      <c r="L37" s="10"/>
    </row>
    <row r="38" spans="1:12" s="125" customFormat="1" ht="12.75">
      <c r="A38" s="178" t="s">
        <v>354</v>
      </c>
      <c r="B38" s="179"/>
      <c r="C38" s="179"/>
      <c r="D38" s="180"/>
      <c r="E38" s="178" t="s">
        <v>355</v>
      </c>
      <c r="F38" s="179"/>
      <c r="G38" s="179"/>
      <c r="H38" s="181"/>
      <c r="I38" s="176"/>
      <c r="J38" s="124"/>
      <c r="K38" s="124"/>
      <c r="L38" s="124"/>
    </row>
    <row r="39" spans="1:12" ht="12.75">
      <c r="A39" s="126"/>
      <c r="B39" s="127"/>
      <c r="C39" s="128"/>
      <c r="D39" s="131"/>
      <c r="E39" s="131"/>
      <c r="F39" s="131"/>
      <c r="G39" s="132"/>
      <c r="H39" s="129"/>
      <c r="I39" s="133"/>
      <c r="J39" s="10"/>
      <c r="K39" s="10"/>
      <c r="L39" s="10"/>
    </row>
    <row r="40" spans="1:12" ht="12.75">
      <c r="A40" s="172" t="s">
        <v>347</v>
      </c>
      <c r="B40" s="173"/>
      <c r="C40" s="173"/>
      <c r="D40" s="174"/>
      <c r="E40" s="172" t="s">
        <v>327</v>
      </c>
      <c r="F40" s="173"/>
      <c r="G40" s="174"/>
      <c r="H40" s="175" t="s">
        <v>348</v>
      </c>
      <c r="I40" s="176"/>
      <c r="J40" s="10"/>
      <c r="K40" s="10"/>
      <c r="L40" s="10"/>
    </row>
    <row r="41" spans="1:12" ht="12.75">
      <c r="A41" s="134"/>
      <c r="B41" s="135"/>
      <c r="C41" s="187"/>
      <c r="D41" s="187"/>
      <c r="E41" s="129"/>
      <c r="F41" s="187"/>
      <c r="G41" s="187"/>
      <c r="H41" s="129"/>
      <c r="I41" s="136"/>
      <c r="J41" s="10"/>
      <c r="K41" s="10"/>
      <c r="L41" s="10"/>
    </row>
    <row r="42" spans="1:12" ht="12.75">
      <c r="A42" s="172" t="s">
        <v>340</v>
      </c>
      <c r="B42" s="173"/>
      <c r="C42" s="173"/>
      <c r="D42" s="174"/>
      <c r="E42" s="172" t="s">
        <v>341</v>
      </c>
      <c r="F42" s="173"/>
      <c r="G42" s="174"/>
      <c r="H42" s="175" t="s">
        <v>342</v>
      </c>
      <c r="I42" s="176"/>
      <c r="J42" s="10"/>
      <c r="K42" s="10"/>
      <c r="L42" s="10"/>
    </row>
    <row r="43" spans="1:12" ht="33.75" customHeight="1">
      <c r="A43" s="188" t="s">
        <v>356</v>
      </c>
      <c r="B43" s="189"/>
      <c r="C43" s="189"/>
      <c r="D43" s="190"/>
      <c r="E43" s="172" t="s">
        <v>327</v>
      </c>
      <c r="F43" s="191"/>
      <c r="G43" s="191"/>
      <c r="H43" s="175" t="s">
        <v>344</v>
      </c>
      <c r="I43" s="176"/>
      <c r="J43" s="10"/>
      <c r="K43" s="10"/>
      <c r="L43" s="10"/>
    </row>
    <row r="44" spans="1:12" ht="12.75">
      <c r="A44" s="120"/>
      <c r="B44" s="32"/>
      <c r="C44" s="32"/>
      <c r="D44" s="32"/>
      <c r="E44" s="23"/>
      <c r="F44" s="121"/>
      <c r="G44" s="121"/>
      <c r="H44" s="122"/>
      <c r="I44" s="100"/>
      <c r="J44" s="10"/>
      <c r="K44" s="10"/>
      <c r="L44" s="10"/>
    </row>
    <row r="45" spans="1:12" ht="12.75">
      <c r="A45" s="99"/>
      <c r="B45" s="29"/>
      <c r="C45" s="30"/>
      <c r="D45" s="31"/>
      <c r="E45" s="16"/>
      <c r="F45" s="30"/>
      <c r="G45" s="31"/>
      <c r="H45" s="16"/>
      <c r="I45" s="93"/>
      <c r="J45" s="10"/>
      <c r="K45" s="10"/>
      <c r="L45" s="10"/>
    </row>
    <row r="46" spans="1:12" ht="12.75">
      <c r="A46" s="101"/>
      <c r="B46" s="33"/>
      <c r="C46" s="33"/>
      <c r="D46" s="20"/>
      <c r="E46" s="20"/>
      <c r="F46" s="33"/>
      <c r="G46" s="20"/>
      <c r="H46" s="20"/>
      <c r="I46" s="102"/>
      <c r="J46" s="10"/>
      <c r="K46" s="10"/>
      <c r="L46" s="10"/>
    </row>
    <row r="47" spans="1:12" ht="12.75">
      <c r="A47" s="155" t="s">
        <v>267</v>
      </c>
      <c r="B47" s="192"/>
      <c r="C47" s="146"/>
      <c r="D47" s="147"/>
      <c r="E47" s="26"/>
      <c r="F47" s="150"/>
      <c r="G47" s="202"/>
      <c r="H47" s="202"/>
      <c r="I47" s="203"/>
      <c r="J47" s="10"/>
      <c r="K47" s="10"/>
      <c r="L47" s="10"/>
    </row>
    <row r="48" spans="1:12" ht="12.75">
      <c r="A48" s="99"/>
      <c r="B48" s="29"/>
      <c r="C48" s="182"/>
      <c r="D48" s="183"/>
      <c r="E48" s="16"/>
      <c r="F48" s="182"/>
      <c r="G48" s="184"/>
      <c r="H48" s="34"/>
      <c r="I48" s="103"/>
      <c r="J48" s="10"/>
      <c r="K48" s="10"/>
      <c r="L48" s="10"/>
    </row>
    <row r="49" spans="1:12" ht="12.75">
      <c r="A49" s="155" t="s">
        <v>268</v>
      </c>
      <c r="B49" s="192"/>
      <c r="C49" s="150" t="s">
        <v>332</v>
      </c>
      <c r="D49" s="185"/>
      <c r="E49" s="185"/>
      <c r="F49" s="185"/>
      <c r="G49" s="185"/>
      <c r="H49" s="185"/>
      <c r="I49" s="186"/>
      <c r="J49" s="10"/>
      <c r="K49" s="10"/>
      <c r="L49" s="10"/>
    </row>
    <row r="50" spans="1:12" ht="12.75">
      <c r="A50" s="92"/>
      <c r="B50" s="22"/>
      <c r="C50" s="21" t="s">
        <v>269</v>
      </c>
      <c r="D50" s="16"/>
      <c r="E50" s="16"/>
      <c r="F50" s="16"/>
      <c r="G50" s="16"/>
      <c r="H50" s="16"/>
      <c r="I50" s="93"/>
      <c r="J50" s="10"/>
      <c r="K50" s="10"/>
      <c r="L50" s="10"/>
    </row>
    <row r="51" spans="1:12" ht="12.75">
      <c r="A51" s="155" t="s">
        <v>270</v>
      </c>
      <c r="B51" s="192"/>
      <c r="C51" s="193" t="s">
        <v>333</v>
      </c>
      <c r="D51" s="194"/>
      <c r="E51" s="195"/>
      <c r="F51" s="16"/>
      <c r="G51" s="50" t="s">
        <v>271</v>
      </c>
      <c r="H51" s="193" t="s">
        <v>334</v>
      </c>
      <c r="I51" s="195"/>
      <c r="J51" s="10"/>
      <c r="K51" s="10"/>
      <c r="L51" s="10"/>
    </row>
    <row r="52" spans="1:12" ht="12.75">
      <c r="A52" s="92"/>
      <c r="B52" s="22"/>
      <c r="C52" s="21"/>
      <c r="D52" s="16"/>
      <c r="E52" s="16"/>
      <c r="F52" s="16"/>
      <c r="G52" s="16"/>
      <c r="H52" s="16"/>
      <c r="I52" s="93"/>
      <c r="J52" s="10"/>
      <c r="K52" s="10"/>
      <c r="L52" s="10"/>
    </row>
    <row r="53" spans="1:12" ht="12.75">
      <c r="A53" s="155" t="s">
        <v>257</v>
      </c>
      <c r="B53" s="192"/>
      <c r="C53" s="206" t="s">
        <v>335</v>
      </c>
      <c r="D53" s="194"/>
      <c r="E53" s="194"/>
      <c r="F53" s="194"/>
      <c r="G53" s="194"/>
      <c r="H53" s="194"/>
      <c r="I53" s="195"/>
      <c r="J53" s="10"/>
      <c r="K53" s="10"/>
      <c r="L53" s="10"/>
    </row>
    <row r="54" spans="1:12" ht="12.75">
      <c r="A54" s="92"/>
      <c r="B54" s="22"/>
      <c r="C54" s="16"/>
      <c r="D54" s="16"/>
      <c r="E54" s="16"/>
      <c r="F54" s="16"/>
      <c r="G54" s="16"/>
      <c r="H54" s="16"/>
      <c r="I54" s="93"/>
      <c r="J54" s="10"/>
      <c r="K54" s="10"/>
      <c r="L54" s="10"/>
    </row>
    <row r="55" spans="1:12" ht="12.75">
      <c r="A55" s="144" t="s">
        <v>272</v>
      </c>
      <c r="B55" s="145"/>
      <c r="C55" s="193" t="s">
        <v>359</v>
      </c>
      <c r="D55" s="194"/>
      <c r="E55" s="194"/>
      <c r="F55" s="194"/>
      <c r="G55" s="194"/>
      <c r="H55" s="194"/>
      <c r="I55" s="152"/>
      <c r="J55" s="10"/>
      <c r="K55" s="10"/>
      <c r="L55" s="10"/>
    </row>
    <row r="56" spans="1:12" ht="12.75">
      <c r="A56" s="104"/>
      <c r="B56" s="20"/>
      <c r="C56" s="198" t="s">
        <v>273</v>
      </c>
      <c r="D56" s="198"/>
      <c r="E56" s="198"/>
      <c r="F56" s="198"/>
      <c r="G56" s="198"/>
      <c r="H56" s="198"/>
      <c r="I56" s="105"/>
      <c r="J56" s="10"/>
      <c r="K56" s="10"/>
      <c r="L56" s="10"/>
    </row>
    <row r="57" spans="1:12" ht="12.75">
      <c r="A57" s="104"/>
      <c r="B57" s="20"/>
      <c r="C57" s="35"/>
      <c r="D57" s="35"/>
      <c r="E57" s="35"/>
      <c r="F57" s="35"/>
      <c r="G57" s="35"/>
      <c r="H57" s="35"/>
      <c r="I57" s="105"/>
      <c r="J57" s="10"/>
      <c r="K57" s="10"/>
      <c r="L57" s="10"/>
    </row>
    <row r="58" spans="1:12" ht="12.75">
      <c r="A58" s="104"/>
      <c r="B58" s="207" t="s">
        <v>274</v>
      </c>
      <c r="C58" s="208"/>
      <c r="D58" s="208"/>
      <c r="E58" s="208"/>
      <c r="F58" s="48"/>
      <c r="G58" s="48"/>
      <c r="H58" s="48"/>
      <c r="I58" s="106"/>
      <c r="J58" s="10"/>
      <c r="K58" s="10"/>
      <c r="L58" s="10"/>
    </row>
    <row r="59" spans="1:12" ht="12.75">
      <c r="A59" s="104"/>
      <c r="B59" s="209" t="s">
        <v>306</v>
      </c>
      <c r="C59" s="210"/>
      <c r="D59" s="210"/>
      <c r="E59" s="210"/>
      <c r="F59" s="210"/>
      <c r="G59" s="210"/>
      <c r="H59" s="210"/>
      <c r="I59" s="211"/>
      <c r="J59" s="10"/>
      <c r="K59" s="10"/>
      <c r="L59" s="10"/>
    </row>
    <row r="60" spans="1:12" ht="12.75">
      <c r="A60" s="104"/>
      <c r="B60" s="209" t="s">
        <v>307</v>
      </c>
      <c r="C60" s="210"/>
      <c r="D60" s="210"/>
      <c r="E60" s="210"/>
      <c r="F60" s="210"/>
      <c r="G60" s="210"/>
      <c r="H60" s="210"/>
      <c r="I60" s="106"/>
      <c r="J60" s="10"/>
      <c r="K60" s="10"/>
      <c r="L60" s="10"/>
    </row>
    <row r="61" spans="1:12" ht="12.75">
      <c r="A61" s="104"/>
      <c r="B61" s="209" t="s">
        <v>308</v>
      </c>
      <c r="C61" s="210"/>
      <c r="D61" s="210"/>
      <c r="E61" s="210"/>
      <c r="F61" s="210"/>
      <c r="G61" s="210"/>
      <c r="H61" s="210"/>
      <c r="I61" s="211"/>
      <c r="J61" s="10"/>
      <c r="K61" s="10"/>
      <c r="L61" s="10"/>
    </row>
    <row r="62" spans="1:12" ht="12.75">
      <c r="A62" s="104"/>
      <c r="B62" s="209" t="s">
        <v>309</v>
      </c>
      <c r="C62" s="210"/>
      <c r="D62" s="210"/>
      <c r="E62" s="210"/>
      <c r="F62" s="210"/>
      <c r="G62" s="210"/>
      <c r="H62" s="210"/>
      <c r="I62" s="211"/>
      <c r="J62" s="10"/>
      <c r="K62" s="10"/>
      <c r="L62" s="10"/>
    </row>
    <row r="63" spans="1:12" ht="12.75">
      <c r="A63" s="104"/>
      <c r="B63" s="107"/>
      <c r="C63" s="108"/>
      <c r="D63" s="108"/>
      <c r="E63" s="108"/>
      <c r="F63" s="108"/>
      <c r="G63" s="108"/>
      <c r="H63" s="108"/>
      <c r="I63" s="109"/>
      <c r="J63" s="10"/>
      <c r="K63" s="10"/>
      <c r="L63" s="10"/>
    </row>
    <row r="64" spans="1:12" ht="13.5" thickBot="1">
      <c r="A64" s="110" t="s">
        <v>275</v>
      </c>
      <c r="B64" s="16"/>
      <c r="C64" s="16"/>
      <c r="D64" s="16"/>
      <c r="E64" s="16"/>
      <c r="F64" s="16"/>
      <c r="G64" s="36"/>
      <c r="H64" s="37"/>
      <c r="I64" s="111"/>
      <c r="J64" s="10"/>
      <c r="K64" s="10"/>
      <c r="L64" s="10"/>
    </row>
    <row r="65" spans="1:12" ht="12.75">
      <c r="A65" s="88"/>
      <c r="B65" s="16"/>
      <c r="C65" s="16"/>
      <c r="D65" s="16"/>
      <c r="E65" s="20" t="s">
        <v>276</v>
      </c>
      <c r="F65" s="32"/>
      <c r="G65" s="199" t="s">
        <v>277</v>
      </c>
      <c r="H65" s="200"/>
      <c r="I65" s="201"/>
      <c r="J65" s="10"/>
      <c r="K65" s="10"/>
      <c r="L65" s="10"/>
    </row>
    <row r="66" spans="1:12" ht="12.75">
      <c r="A66" s="112"/>
      <c r="B66" s="113"/>
      <c r="C66" s="114"/>
      <c r="D66" s="114"/>
      <c r="E66" s="114"/>
      <c r="F66" s="114"/>
      <c r="G66" s="204"/>
      <c r="H66" s="205"/>
      <c r="I66" s="115"/>
      <c r="J66" s="10"/>
      <c r="K66" s="10"/>
      <c r="L66" s="10"/>
    </row>
  </sheetData>
  <sheetProtection/>
  <protectedRanges>
    <protectedRange sqref="E2 H2 C6:D6 C8:D8 C10:D10 C12:I12 F14:I14 I24" name="Range1"/>
    <protectedRange sqref="C14:D14" name="Range1_1"/>
    <protectedRange sqref="C16:I16" name="Range1_3"/>
    <protectedRange sqref="C18:I18" name="Range1_3_1"/>
    <protectedRange sqref="C20:I20" name="Range1_3_2"/>
    <protectedRange sqref="C22:F22" name="Range1_4"/>
    <protectedRange sqref="C24:G24" name="Range1_5"/>
    <protectedRange sqref="C26" name="Range1_6"/>
    <protectedRange sqref="I26" name="Range1_2"/>
    <protectedRange sqref="H30:I30 H32:I32" name="Range1_7"/>
    <protectedRange sqref="A30:G30" name="Range1_6_1"/>
    <protectedRange sqref="A32:G32" name="Range1_7_1"/>
    <protectedRange sqref="A34:D34" name="Range1_8"/>
    <protectedRange sqref="A36:I36" name="Range1_10"/>
    <protectedRange sqref="A38:I38" name="Range1_12"/>
  </protectedRanges>
  <mergeCells count="79">
    <mergeCell ref="G66:H66"/>
    <mergeCell ref="A53:B53"/>
    <mergeCell ref="C53:I53"/>
    <mergeCell ref="A55:B55"/>
    <mergeCell ref="C55:I55"/>
    <mergeCell ref="B58:E58"/>
    <mergeCell ref="B59:I59"/>
    <mergeCell ref="B60:H60"/>
    <mergeCell ref="B61:I61"/>
    <mergeCell ref="B62:I62"/>
    <mergeCell ref="A51:B51"/>
    <mergeCell ref="C51:E51"/>
    <mergeCell ref="H51:I51"/>
    <mergeCell ref="A1:C1"/>
    <mergeCell ref="C56:H56"/>
    <mergeCell ref="G65:I65"/>
    <mergeCell ref="A49:B49"/>
    <mergeCell ref="A47:B47"/>
    <mergeCell ref="C47:D47"/>
    <mergeCell ref="F47:I47"/>
    <mergeCell ref="C49:I49"/>
    <mergeCell ref="C41:D41"/>
    <mergeCell ref="F41:G41"/>
    <mergeCell ref="A42:D42"/>
    <mergeCell ref="E42:G42"/>
    <mergeCell ref="H42:I42"/>
    <mergeCell ref="A43:D43"/>
    <mergeCell ref="E43:G43"/>
    <mergeCell ref="H40:I40"/>
    <mergeCell ref="A36:D36"/>
    <mergeCell ref="E36:G36"/>
    <mergeCell ref="H36:I36"/>
    <mergeCell ref="C48:D48"/>
    <mergeCell ref="F48:G48"/>
    <mergeCell ref="A38:D38"/>
    <mergeCell ref="E38:G38"/>
    <mergeCell ref="H38:I38"/>
    <mergeCell ref="D31:G31"/>
    <mergeCell ref="A32:D32"/>
    <mergeCell ref="E32:G32"/>
    <mergeCell ref="H32:I32"/>
    <mergeCell ref="H43:I43"/>
    <mergeCell ref="A34:D34"/>
    <mergeCell ref="E34:G34"/>
    <mergeCell ref="H34:I34"/>
    <mergeCell ref="A40:D40"/>
    <mergeCell ref="E40:G40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gl@jgl.hr"/>
    <hyperlink ref="C20" r:id="rId2" display="www.jgl.hr"/>
    <hyperlink ref="C53" r:id="rId3" display="verica.crnkovic@jg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20" zoomScaleSheetLayoutView="120" zoomScalePageLayoutView="0" workbookViewId="0" topLeftCell="A55">
      <selection activeCell="A110" sqref="A110:IV110"/>
    </sheetView>
  </sheetViews>
  <sheetFormatPr defaultColWidth="9.140625" defaultRowHeight="12.75"/>
  <cols>
    <col min="1" max="9" width="9.140625" style="51" customWidth="1"/>
    <col min="10" max="10" width="11.421875" style="51" customWidth="1"/>
    <col min="11" max="11" width="10.8515625" style="51" bestFit="1" customWidth="1"/>
    <col min="12" max="16384" width="9.140625" style="51" customWidth="1"/>
  </cols>
  <sheetData>
    <row r="1" spans="1:11" ht="12.75" customHeight="1">
      <c r="A1" s="249" t="s">
        <v>153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360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51" t="s">
        <v>346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2.5">
      <c r="A4" s="254" t="s">
        <v>59</v>
      </c>
      <c r="B4" s="255"/>
      <c r="C4" s="255"/>
      <c r="D4" s="255"/>
      <c r="E4" s="255"/>
      <c r="F4" s="255"/>
      <c r="G4" s="255"/>
      <c r="H4" s="256"/>
      <c r="I4" s="57" t="s">
        <v>278</v>
      </c>
      <c r="J4" s="58" t="s">
        <v>319</v>
      </c>
      <c r="K4" s="59" t="s">
        <v>320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56">
        <v>2</v>
      </c>
      <c r="J5" s="55">
        <v>3</v>
      </c>
      <c r="K5" s="55">
        <v>4</v>
      </c>
    </row>
    <row r="6" spans="1:11" ht="12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</row>
    <row r="7" spans="1:11" ht="12.75">
      <c r="A7" s="221" t="s">
        <v>60</v>
      </c>
      <c r="B7" s="222"/>
      <c r="C7" s="222"/>
      <c r="D7" s="222"/>
      <c r="E7" s="222"/>
      <c r="F7" s="222"/>
      <c r="G7" s="222"/>
      <c r="H7" s="239"/>
      <c r="I7" s="3">
        <v>1</v>
      </c>
      <c r="J7" s="6"/>
      <c r="K7" s="6"/>
    </row>
    <row r="8" spans="1:11" ht="12.75">
      <c r="A8" s="228" t="s">
        <v>13</v>
      </c>
      <c r="B8" s="229"/>
      <c r="C8" s="229"/>
      <c r="D8" s="229"/>
      <c r="E8" s="229"/>
      <c r="F8" s="229"/>
      <c r="G8" s="229"/>
      <c r="H8" s="230"/>
      <c r="I8" s="1">
        <v>2</v>
      </c>
      <c r="J8" s="52">
        <f>J9+J16+J26+J35+J39</f>
        <v>607329195</v>
      </c>
      <c r="K8" s="52">
        <f>K9+K16+K26+K35+K39</f>
        <v>614856258</v>
      </c>
    </row>
    <row r="9" spans="1:11" ht="12.75">
      <c r="A9" s="225" t="s">
        <v>205</v>
      </c>
      <c r="B9" s="226"/>
      <c r="C9" s="226"/>
      <c r="D9" s="226"/>
      <c r="E9" s="226"/>
      <c r="F9" s="226"/>
      <c r="G9" s="226"/>
      <c r="H9" s="227"/>
      <c r="I9" s="1">
        <v>3</v>
      </c>
      <c r="J9" s="52">
        <f>SUM(J10:J15)</f>
        <v>94847827</v>
      </c>
      <c r="K9" s="52">
        <f>SUM(K10:K15)</f>
        <v>98730094</v>
      </c>
    </row>
    <row r="10" spans="1:11" ht="12.75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7">
        <v>13292844</v>
      </c>
      <c r="K10" s="7">
        <v>12477288</v>
      </c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28910744</v>
      </c>
      <c r="K11" s="7">
        <v>27722145</v>
      </c>
    </row>
    <row r="12" spans="1:11" ht="12.75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21141476</v>
      </c>
      <c r="K12" s="7">
        <v>20209792</v>
      </c>
    </row>
    <row r="13" spans="1:11" ht="12.75">
      <c r="A13" s="225" t="s">
        <v>208</v>
      </c>
      <c r="B13" s="226"/>
      <c r="C13" s="226"/>
      <c r="D13" s="226"/>
      <c r="E13" s="226"/>
      <c r="F13" s="226"/>
      <c r="G13" s="226"/>
      <c r="H13" s="227"/>
      <c r="I13" s="1">
        <v>7</v>
      </c>
      <c r="J13" s="7">
        <v>0</v>
      </c>
      <c r="K13" s="7">
        <v>0</v>
      </c>
    </row>
    <row r="14" spans="1:11" ht="12.75">
      <c r="A14" s="225" t="s">
        <v>209</v>
      </c>
      <c r="B14" s="226"/>
      <c r="C14" s="226"/>
      <c r="D14" s="226"/>
      <c r="E14" s="226"/>
      <c r="F14" s="226"/>
      <c r="G14" s="226"/>
      <c r="H14" s="227"/>
      <c r="I14" s="1">
        <v>8</v>
      </c>
      <c r="J14" s="7">
        <v>24502508</v>
      </c>
      <c r="K14" s="7">
        <v>31073576</v>
      </c>
    </row>
    <row r="15" spans="1:11" ht="12.75">
      <c r="A15" s="225" t="s">
        <v>210</v>
      </c>
      <c r="B15" s="226"/>
      <c r="C15" s="226"/>
      <c r="D15" s="226"/>
      <c r="E15" s="226"/>
      <c r="F15" s="226"/>
      <c r="G15" s="226"/>
      <c r="H15" s="227"/>
      <c r="I15" s="1">
        <v>9</v>
      </c>
      <c r="J15" s="7">
        <v>7000255</v>
      </c>
      <c r="K15" s="7">
        <v>7247293</v>
      </c>
    </row>
    <row r="16" spans="1:11" ht="12.75">
      <c r="A16" s="225" t="s">
        <v>206</v>
      </c>
      <c r="B16" s="226"/>
      <c r="C16" s="226"/>
      <c r="D16" s="226"/>
      <c r="E16" s="226"/>
      <c r="F16" s="226"/>
      <c r="G16" s="226"/>
      <c r="H16" s="227"/>
      <c r="I16" s="1">
        <v>10</v>
      </c>
      <c r="J16" s="52">
        <f>SUM(J17:J25)</f>
        <v>499130180</v>
      </c>
      <c r="K16" s="52">
        <f>SUM(K17:K25)</f>
        <v>501836946</v>
      </c>
    </row>
    <row r="17" spans="1:11" ht="12.75">
      <c r="A17" s="225" t="s">
        <v>211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41684006</v>
      </c>
      <c r="K17" s="7">
        <v>41686343</v>
      </c>
    </row>
    <row r="18" spans="1:11" ht="12.75">
      <c r="A18" s="225" t="s">
        <v>247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251245940</v>
      </c>
      <c r="K18" s="7">
        <v>247776835</v>
      </c>
    </row>
    <row r="19" spans="1:11" ht="12.75">
      <c r="A19" s="225" t="s">
        <v>212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168513182</v>
      </c>
      <c r="K19" s="7">
        <v>165041366</v>
      </c>
    </row>
    <row r="20" spans="1:11" ht="12.75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14660573</v>
      </c>
      <c r="K20" s="7">
        <v>13534306</v>
      </c>
    </row>
    <row r="21" spans="1:11" ht="12.75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>
        <v>0</v>
      </c>
      <c r="K21" s="7">
        <v>0</v>
      </c>
    </row>
    <row r="22" spans="1:11" ht="12.75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>
        <v>12045</v>
      </c>
      <c r="K22" s="7">
        <v>16527</v>
      </c>
    </row>
    <row r="23" spans="1:11" ht="12.75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5301090</v>
      </c>
      <c r="K23" s="7">
        <v>16068225</v>
      </c>
    </row>
    <row r="24" spans="1:11" ht="12.75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>
        <v>842480</v>
      </c>
      <c r="K24" s="7">
        <v>842480</v>
      </c>
    </row>
    <row r="25" spans="1:11" ht="12.75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>
        <v>16870864</v>
      </c>
      <c r="K25" s="7">
        <v>16870864</v>
      </c>
    </row>
    <row r="26" spans="1:11" ht="12.75">
      <c r="A26" s="225" t="s">
        <v>190</v>
      </c>
      <c r="B26" s="226"/>
      <c r="C26" s="226"/>
      <c r="D26" s="226"/>
      <c r="E26" s="226"/>
      <c r="F26" s="226"/>
      <c r="G26" s="226"/>
      <c r="H26" s="227"/>
      <c r="I26" s="1">
        <v>20</v>
      </c>
      <c r="J26" s="52">
        <f>SUM(J27:J34)</f>
        <v>1778071</v>
      </c>
      <c r="K26" s="52">
        <f>SUM(K27:K34)</f>
        <v>1329769</v>
      </c>
    </row>
    <row r="27" spans="1:11" ht="12.75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>
        <v>0</v>
      </c>
      <c r="K27" s="7">
        <v>0</v>
      </c>
    </row>
    <row r="28" spans="1:11" ht="12.75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>
        <v>0</v>
      </c>
      <c r="K28" s="7">
        <v>0</v>
      </c>
    </row>
    <row r="29" spans="1:11" ht="12.75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>
        <v>1744747</v>
      </c>
      <c r="K29" s="7">
        <v>1296978</v>
      </c>
    </row>
    <row r="30" spans="1:11" ht="12.75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>
        <v>0</v>
      </c>
      <c r="K30" s="7">
        <v>0</v>
      </c>
    </row>
    <row r="31" spans="1:11" ht="12.75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>
        <v>0</v>
      </c>
      <c r="K31" s="7">
        <v>0</v>
      </c>
    </row>
    <row r="32" spans="1:11" ht="12.75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33324</v>
      </c>
      <c r="K32" s="7">
        <v>32791</v>
      </c>
    </row>
    <row r="33" spans="1:11" ht="12.75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>
        <v>0</v>
      </c>
      <c r="K33" s="7">
        <v>0</v>
      </c>
    </row>
    <row r="34" spans="1:11" ht="12.75">
      <c r="A34" s="225" t="s">
        <v>183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>
        <v>0</v>
      </c>
      <c r="K34" s="7">
        <v>0</v>
      </c>
    </row>
    <row r="35" spans="1:11" ht="12.75">
      <c r="A35" s="225" t="s">
        <v>184</v>
      </c>
      <c r="B35" s="226"/>
      <c r="C35" s="226"/>
      <c r="D35" s="226"/>
      <c r="E35" s="226"/>
      <c r="F35" s="226"/>
      <c r="G35" s="226"/>
      <c r="H35" s="227"/>
      <c r="I35" s="1">
        <v>29</v>
      </c>
      <c r="J35" s="52">
        <f>SUM(J36:J38)</f>
        <v>55751</v>
      </c>
      <c r="K35" s="52">
        <f>SUM(K36:K38)</f>
        <v>54941</v>
      </c>
    </row>
    <row r="36" spans="1:11" ht="12.75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>
        <v>0</v>
      </c>
      <c r="K36" s="7">
        <v>0</v>
      </c>
    </row>
    <row r="37" spans="1:11" ht="12.75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>
        <v>0</v>
      </c>
      <c r="K37" s="7">
        <v>0</v>
      </c>
    </row>
    <row r="38" spans="1:11" ht="12.75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>
        <v>55751</v>
      </c>
      <c r="K38" s="7">
        <v>54941</v>
      </c>
    </row>
    <row r="39" spans="1:12" ht="12.75">
      <c r="A39" s="225" t="s">
        <v>185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>
        <v>11517366</v>
      </c>
      <c r="K39" s="7">
        <v>12904508</v>
      </c>
      <c r="L39" s="70" t="s">
        <v>349</v>
      </c>
    </row>
    <row r="40" spans="1:11" ht="12.75">
      <c r="A40" s="228" t="s">
        <v>240</v>
      </c>
      <c r="B40" s="229"/>
      <c r="C40" s="229"/>
      <c r="D40" s="229"/>
      <c r="E40" s="229"/>
      <c r="F40" s="229"/>
      <c r="G40" s="229"/>
      <c r="H40" s="230"/>
      <c r="I40" s="1">
        <v>34</v>
      </c>
      <c r="J40" s="52">
        <f>J41+J49+J56+J64</f>
        <v>533727227</v>
      </c>
      <c r="K40" s="52">
        <f>K41+K49+K56+K64</f>
        <v>499153643</v>
      </c>
    </row>
    <row r="41" spans="1:11" ht="12.75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52">
        <f>SUM(J42:J48)</f>
        <v>169610951</v>
      </c>
      <c r="K41" s="7">
        <f>SUM(K42:K48)</f>
        <v>213343832</v>
      </c>
    </row>
    <row r="42" spans="1:11" ht="12.75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47595410</v>
      </c>
      <c r="K42" s="7">
        <v>66828919</v>
      </c>
    </row>
    <row r="43" spans="1:11" ht="12.75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>
        <v>91435</v>
      </c>
      <c r="K43" s="7">
        <v>159470</v>
      </c>
    </row>
    <row r="44" spans="1:11" ht="12.75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7">
        <v>72846833</v>
      </c>
      <c r="K44" s="7">
        <v>87371871</v>
      </c>
    </row>
    <row r="45" spans="1:11" ht="12.75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36334196</v>
      </c>
      <c r="K45" s="7">
        <v>46252961</v>
      </c>
    </row>
    <row r="46" spans="1:11" ht="12.75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>
        <v>0</v>
      </c>
      <c r="K46" s="7">
        <v>0</v>
      </c>
    </row>
    <row r="47" spans="1:11" ht="12.75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>
        <v>12743077</v>
      </c>
      <c r="K47" s="7">
        <v>12730611</v>
      </c>
    </row>
    <row r="48" spans="1:11" ht="12.75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>
        <v>0</v>
      </c>
      <c r="K48" s="7">
        <v>0</v>
      </c>
    </row>
    <row r="49" spans="1:11" ht="12.75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52">
        <f>SUM(J50:J55)</f>
        <v>326984475</v>
      </c>
      <c r="K49" s="52">
        <f>SUM(K50:K55)</f>
        <v>248503909</v>
      </c>
    </row>
    <row r="50" spans="1:11" ht="12.75">
      <c r="A50" s="225" t="s">
        <v>200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>
        <v>0</v>
      </c>
      <c r="K50" s="7">
        <v>0</v>
      </c>
    </row>
    <row r="51" spans="1:11" ht="12.75">
      <c r="A51" s="225" t="s">
        <v>201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316795955</v>
      </c>
      <c r="K51" s="7">
        <v>224631520</v>
      </c>
    </row>
    <row r="52" spans="1:11" ht="12.75">
      <c r="A52" s="225" t="s">
        <v>202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>
        <v>0</v>
      </c>
      <c r="K52" s="7">
        <v>0</v>
      </c>
    </row>
    <row r="53" spans="1:11" ht="12.75">
      <c r="A53" s="225" t="s">
        <v>203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34844</v>
      </c>
      <c r="K53" s="7">
        <v>93347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4687034</v>
      </c>
      <c r="K54" s="7">
        <v>13026570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v>5466642</v>
      </c>
      <c r="K55" s="7">
        <v>10752472</v>
      </c>
    </row>
    <row r="56" spans="1:11" ht="12.75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52">
        <f>SUM(J57:J63)</f>
        <v>12529106</v>
      </c>
      <c r="K56" s="52">
        <f>SUM(K57:K63)</f>
        <v>5692611</v>
      </c>
    </row>
    <row r="57" spans="1:11" ht="12.75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>
        <v>0</v>
      </c>
      <c r="K57" s="7"/>
    </row>
    <row r="58" spans="1:11" ht="12.75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>
        <v>0</v>
      </c>
      <c r="K58" s="7">
        <v>0</v>
      </c>
    </row>
    <row r="59" spans="1:11" ht="12.75">
      <c r="A59" s="225" t="s">
        <v>242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>
        <v>0</v>
      </c>
      <c r="K59" s="7">
        <v>0</v>
      </c>
    </row>
    <row r="60" spans="1:11" ht="12.75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>
        <v>0</v>
      </c>
      <c r="K60" s="7">
        <v>0</v>
      </c>
    </row>
    <row r="61" spans="1:11" ht="12.75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>
        <v>0</v>
      </c>
      <c r="K61" s="7">
        <v>0</v>
      </c>
    </row>
    <row r="62" spans="1:11" ht="12.75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v>12529106</v>
      </c>
      <c r="K62" s="7">
        <v>5670620</v>
      </c>
    </row>
    <row r="63" spans="1:11" ht="12.75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>
        <v>0</v>
      </c>
      <c r="K63" s="7">
        <v>21991</v>
      </c>
    </row>
    <row r="64" spans="1:11" ht="12.75">
      <c r="A64" s="225" t="s">
        <v>207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24602695</v>
      </c>
      <c r="K64" s="7">
        <v>31613291</v>
      </c>
    </row>
    <row r="65" spans="1:11" ht="12.75">
      <c r="A65" s="228" t="s">
        <v>56</v>
      </c>
      <c r="B65" s="229"/>
      <c r="C65" s="229"/>
      <c r="D65" s="229"/>
      <c r="E65" s="229"/>
      <c r="F65" s="229"/>
      <c r="G65" s="229"/>
      <c r="H65" s="230"/>
      <c r="I65" s="1">
        <v>59</v>
      </c>
      <c r="J65" s="7">
        <v>3957691</v>
      </c>
      <c r="K65" s="7">
        <v>3182734</v>
      </c>
    </row>
    <row r="66" spans="1:11" ht="12.75">
      <c r="A66" s="228" t="s">
        <v>241</v>
      </c>
      <c r="B66" s="229"/>
      <c r="C66" s="229"/>
      <c r="D66" s="229"/>
      <c r="E66" s="229"/>
      <c r="F66" s="229"/>
      <c r="G66" s="229"/>
      <c r="H66" s="230"/>
      <c r="I66" s="1">
        <v>60</v>
      </c>
      <c r="J66" s="52">
        <f>J7+J8+J40+J65</f>
        <v>1145014113</v>
      </c>
      <c r="K66" s="52">
        <f>K7+K8+K40+K65</f>
        <v>1117192635</v>
      </c>
    </row>
    <row r="67" spans="1:11" ht="12.75">
      <c r="A67" s="240" t="s">
        <v>91</v>
      </c>
      <c r="B67" s="241"/>
      <c r="C67" s="241"/>
      <c r="D67" s="241"/>
      <c r="E67" s="241"/>
      <c r="F67" s="241"/>
      <c r="G67" s="241"/>
      <c r="H67" s="242"/>
      <c r="I67" s="4">
        <v>61</v>
      </c>
      <c r="J67" s="8">
        <v>90699842</v>
      </c>
      <c r="K67" s="8">
        <v>90463231</v>
      </c>
    </row>
    <row r="68" spans="1:11" ht="12.75">
      <c r="A68" s="217" t="s">
        <v>58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11" ht="12.75">
      <c r="A69" s="221" t="s">
        <v>191</v>
      </c>
      <c r="B69" s="222"/>
      <c r="C69" s="222"/>
      <c r="D69" s="222"/>
      <c r="E69" s="222"/>
      <c r="F69" s="222"/>
      <c r="G69" s="222"/>
      <c r="H69" s="239"/>
      <c r="I69" s="3">
        <v>62</v>
      </c>
      <c r="J69" s="53">
        <f>J70+J71+J72+J78+J79+J82+J85</f>
        <v>523907116</v>
      </c>
      <c r="K69" s="53">
        <f>K70+K71+K72+K78+K79+K82+K85</f>
        <v>510981733</v>
      </c>
    </row>
    <row r="70" spans="1:11" ht="12.75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118472000</v>
      </c>
      <c r="K70" s="7">
        <v>118472000</v>
      </c>
    </row>
    <row r="71" spans="1:11" ht="12.75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>
        <v>13651334</v>
      </c>
      <c r="K71" s="7">
        <v>13651334</v>
      </c>
    </row>
    <row r="72" spans="1:11" ht="12.75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52">
        <f>J73+J74-J75+J76+J77</f>
        <v>32384390</v>
      </c>
      <c r="K72" s="52">
        <f>K73+K74-K75+K76+K77</f>
        <v>39057837</v>
      </c>
    </row>
    <row r="73" spans="1:11" ht="12.75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>
        <v>29200363</v>
      </c>
      <c r="K73" s="7">
        <v>35873810</v>
      </c>
    </row>
    <row r="74" spans="1:11" ht="12.75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>
        <v>8742848</v>
      </c>
      <c r="K74" s="7">
        <v>8236348</v>
      </c>
    </row>
    <row r="75" spans="1:11" ht="12.75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>
        <v>7699600</v>
      </c>
      <c r="K75" s="7">
        <v>7193100</v>
      </c>
    </row>
    <row r="76" spans="1:11" ht="12.75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>
        <v>0</v>
      </c>
      <c r="K76" s="7">
        <v>0</v>
      </c>
    </row>
    <row r="77" spans="1:11" ht="12.75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>
        <v>2140779</v>
      </c>
      <c r="K77" s="7">
        <v>2140779</v>
      </c>
    </row>
    <row r="78" spans="1:11" ht="12.75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>
        <v>0</v>
      </c>
      <c r="K78" s="7">
        <v>0</v>
      </c>
    </row>
    <row r="79" spans="1:11" ht="12.75">
      <c r="A79" s="225" t="s">
        <v>238</v>
      </c>
      <c r="B79" s="226"/>
      <c r="C79" s="226"/>
      <c r="D79" s="226"/>
      <c r="E79" s="226"/>
      <c r="F79" s="226"/>
      <c r="G79" s="226"/>
      <c r="H79" s="227"/>
      <c r="I79" s="1">
        <v>72</v>
      </c>
      <c r="J79" s="52">
        <f>J80-J81</f>
        <v>293586070</v>
      </c>
      <c r="K79" s="52">
        <f>K80-K81</f>
        <v>358562661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293586070</v>
      </c>
      <c r="K80" s="7">
        <v>358562661</v>
      </c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0</v>
      </c>
      <c r="K81" s="7">
        <v>0</v>
      </c>
    </row>
    <row r="82" spans="1:11" ht="12.75">
      <c r="A82" s="225" t="s">
        <v>239</v>
      </c>
      <c r="B82" s="226"/>
      <c r="C82" s="226"/>
      <c r="D82" s="226"/>
      <c r="E82" s="226"/>
      <c r="F82" s="226"/>
      <c r="G82" s="226"/>
      <c r="H82" s="227"/>
      <c r="I82" s="1">
        <v>75</v>
      </c>
      <c r="J82" s="52">
        <f>J83-J84</f>
        <v>65813322</v>
      </c>
      <c r="K82" s="52">
        <f>K83-K84</f>
        <v>-18762099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65813322</v>
      </c>
      <c r="K83" s="7">
        <v>0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0</v>
      </c>
      <c r="K84" s="7">
        <v>18762099</v>
      </c>
    </row>
    <row r="85" spans="1:11" ht="12.75">
      <c r="A85" s="225" t="s">
        <v>173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0</v>
      </c>
      <c r="K85" s="7">
        <v>0</v>
      </c>
    </row>
    <row r="86" spans="1:11" ht="12.75">
      <c r="A86" s="228" t="s">
        <v>19</v>
      </c>
      <c r="B86" s="229"/>
      <c r="C86" s="229"/>
      <c r="D86" s="229"/>
      <c r="E86" s="229"/>
      <c r="F86" s="229"/>
      <c r="G86" s="229"/>
      <c r="H86" s="230"/>
      <c r="I86" s="1">
        <v>79</v>
      </c>
      <c r="J86" s="52">
        <f>SUM(J87:J89)</f>
        <v>1093963</v>
      </c>
      <c r="K86" s="52">
        <f>SUM(K87:K89)</f>
        <v>1093963</v>
      </c>
    </row>
    <row r="87" spans="1:11" ht="12.75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>
        <v>849963</v>
      </c>
      <c r="K87" s="7">
        <v>849963</v>
      </c>
    </row>
    <row r="88" spans="1:11" ht="12.75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>
        <v>0</v>
      </c>
      <c r="K88" s="7">
        <v>0</v>
      </c>
    </row>
    <row r="89" spans="1:11" ht="12.75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>
        <v>244000</v>
      </c>
      <c r="K89" s="7">
        <v>244000</v>
      </c>
    </row>
    <row r="90" spans="1:11" ht="12.75">
      <c r="A90" s="228" t="s">
        <v>20</v>
      </c>
      <c r="B90" s="229"/>
      <c r="C90" s="229"/>
      <c r="D90" s="229"/>
      <c r="E90" s="229"/>
      <c r="F90" s="229"/>
      <c r="G90" s="229"/>
      <c r="H90" s="230"/>
      <c r="I90" s="1">
        <v>83</v>
      </c>
      <c r="J90" s="52">
        <f>SUM(J91:J99)</f>
        <v>434562261</v>
      </c>
      <c r="K90" s="52">
        <f>SUM(K91:K99)</f>
        <v>415589990</v>
      </c>
    </row>
    <row r="91" spans="1:11" ht="12.75">
      <c r="A91" s="225" t="s">
        <v>132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>
        <v>0</v>
      </c>
      <c r="K91" s="7">
        <v>0</v>
      </c>
    </row>
    <row r="92" spans="1:11" ht="12.75">
      <c r="A92" s="225" t="s">
        <v>243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>
        <v>0</v>
      </c>
      <c r="K92" s="7">
        <v>0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301637886</v>
      </c>
      <c r="K93" s="7">
        <v>282547858</v>
      </c>
    </row>
    <row r="94" spans="1:11" ht="12.75">
      <c r="A94" s="225" t="s">
        <v>244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>
        <v>0</v>
      </c>
      <c r="K94" s="7">
        <v>0</v>
      </c>
    </row>
    <row r="95" spans="1:11" ht="12.75">
      <c r="A95" s="225" t="s">
        <v>245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>
        <v>0</v>
      </c>
      <c r="K95" s="7">
        <v>0</v>
      </c>
    </row>
    <row r="96" spans="1:11" ht="12.75">
      <c r="A96" s="225" t="s">
        <v>246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>
        <v>129292060</v>
      </c>
      <c r="K96" s="7">
        <v>129411290</v>
      </c>
    </row>
    <row r="97" spans="1:11" ht="12.75">
      <c r="A97" s="225" t="s">
        <v>94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>
        <v>0</v>
      </c>
      <c r="K97" s="7">
        <v>0</v>
      </c>
    </row>
    <row r="98" spans="1:11" ht="12.75">
      <c r="A98" s="225" t="s">
        <v>92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0</v>
      </c>
      <c r="K98" s="7">
        <v>0</v>
      </c>
    </row>
    <row r="99" spans="1:11" ht="12.75">
      <c r="A99" s="225" t="s">
        <v>93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>
        <v>3632315</v>
      </c>
      <c r="K99" s="7">
        <v>3630842</v>
      </c>
    </row>
    <row r="100" spans="1:11" ht="12.75">
      <c r="A100" s="228" t="s">
        <v>21</v>
      </c>
      <c r="B100" s="229"/>
      <c r="C100" s="229"/>
      <c r="D100" s="229"/>
      <c r="E100" s="229"/>
      <c r="F100" s="229"/>
      <c r="G100" s="229"/>
      <c r="H100" s="230"/>
      <c r="I100" s="1">
        <v>93</v>
      </c>
      <c r="J100" s="52">
        <f>SUM(J101:J112)</f>
        <v>174099297</v>
      </c>
      <c r="K100" s="52">
        <f>SUM(K101:K112)</f>
        <v>172439321</v>
      </c>
    </row>
    <row r="101" spans="1:11" ht="12.75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>
        <v>0</v>
      </c>
      <c r="K101" s="7">
        <v>0</v>
      </c>
    </row>
    <row r="102" spans="1:11" ht="12.75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>
        <v>0</v>
      </c>
      <c r="K102" s="7">
        <v>0</v>
      </c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18707087</v>
      </c>
      <c r="K103" s="7">
        <v>10319298</v>
      </c>
    </row>
    <row r="104" spans="1:11" ht="12.75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505746</v>
      </c>
      <c r="K104" s="7">
        <v>990673</v>
      </c>
    </row>
    <row r="105" spans="1:11" ht="12.75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121135146</v>
      </c>
      <c r="K105" s="7">
        <v>133285308</v>
      </c>
    </row>
    <row r="106" spans="1:11" ht="12.75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>
        <v>3700000</v>
      </c>
      <c r="K106" s="7">
        <v>5900000</v>
      </c>
    </row>
    <row r="107" spans="1:11" ht="12.75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>
        <v>0</v>
      </c>
      <c r="K107" s="7">
        <v>0</v>
      </c>
    </row>
    <row r="108" spans="1:11" ht="12.75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7541093</v>
      </c>
      <c r="K108" s="7">
        <v>7329360</v>
      </c>
    </row>
    <row r="109" spans="1:11" ht="12.75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11310961</v>
      </c>
      <c r="K109" s="7">
        <v>6347120</v>
      </c>
    </row>
    <row r="110" spans="1:11" ht="12.75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>
        <v>21768</v>
      </c>
      <c r="K110" s="7">
        <v>6687702</v>
      </c>
    </row>
    <row r="111" spans="1:11" ht="12.75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>
        <v>0</v>
      </c>
      <c r="K111" s="7">
        <v>0</v>
      </c>
    </row>
    <row r="112" spans="1:11" ht="12.75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11177496</v>
      </c>
      <c r="K112" s="7">
        <v>1579860</v>
      </c>
    </row>
    <row r="113" spans="1:11" ht="12.75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">
        <v>106</v>
      </c>
      <c r="J113" s="7">
        <v>11351476</v>
      </c>
      <c r="K113" s="7">
        <v>17087628</v>
      </c>
    </row>
    <row r="114" spans="1:11" ht="12.75">
      <c r="A114" s="228" t="s">
        <v>25</v>
      </c>
      <c r="B114" s="229"/>
      <c r="C114" s="229"/>
      <c r="D114" s="229"/>
      <c r="E114" s="229"/>
      <c r="F114" s="229"/>
      <c r="G114" s="229"/>
      <c r="H114" s="230"/>
      <c r="I114" s="1">
        <v>107</v>
      </c>
      <c r="J114" s="52">
        <f>J69+J86+J90+J100+J113</f>
        <v>1145014113</v>
      </c>
      <c r="K114" s="52">
        <f>K69+K86+K90+K100+K113</f>
        <v>1117192635</v>
      </c>
    </row>
    <row r="115" spans="1:11" ht="12.75">
      <c r="A115" s="214" t="s">
        <v>57</v>
      </c>
      <c r="B115" s="215"/>
      <c r="C115" s="215"/>
      <c r="D115" s="215"/>
      <c r="E115" s="215"/>
      <c r="F115" s="215"/>
      <c r="G115" s="215"/>
      <c r="H115" s="216"/>
      <c r="I115" s="2">
        <v>108</v>
      </c>
      <c r="J115" s="8">
        <v>90699842</v>
      </c>
      <c r="K115" s="8">
        <v>90463231</v>
      </c>
    </row>
    <row r="116" spans="1:11" ht="12.75">
      <c r="A116" s="217" t="s">
        <v>310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221" t="s">
        <v>186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>
        <f>J69</f>
        <v>523907116</v>
      </c>
      <c r="K118" s="7">
        <f>K69</f>
        <v>510981733</v>
      </c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12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J119:J65536 M10:IV10 L1:IV9 K1:K65536 L11:IV65536 J1:J117"/>
    <dataValidation type="whole" operator="notEqual" allowBlank="1" showInputMessage="1" showErrorMessage="1" errorTitle="Pogrešan unos" error="Mogu se unijeti samo cjelobrojne vrijednosti." sqref="J118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20" zoomScaleSheetLayoutView="120" zoomScalePageLayoutView="0" workbookViewId="0" topLeftCell="A4">
      <selection activeCell="J28" sqref="J28"/>
    </sheetView>
  </sheetViews>
  <sheetFormatPr defaultColWidth="9.140625" defaultRowHeight="12.75"/>
  <cols>
    <col min="1" max="9" width="9.140625" style="51" customWidth="1"/>
    <col min="10" max="10" width="10.7109375" style="51" customWidth="1"/>
    <col min="11" max="11" width="10.00390625" style="51" customWidth="1"/>
    <col min="12" max="12" width="11.28125" style="51" customWidth="1"/>
    <col min="13" max="13" width="10.28125" style="51" customWidth="1"/>
    <col min="14" max="14" width="19.28125" style="51" customWidth="1"/>
    <col min="15" max="16384" width="9.140625" style="51" customWidth="1"/>
  </cols>
  <sheetData>
    <row r="1" spans="1:13" ht="12.75" customHeight="1">
      <c r="A1" s="249" t="s">
        <v>154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 customHeight="1">
      <c r="A2" s="257" t="s">
        <v>361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71" t="s">
        <v>346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72" t="s">
        <v>59</v>
      </c>
      <c r="B4" s="272"/>
      <c r="C4" s="272"/>
      <c r="D4" s="272"/>
      <c r="E4" s="272"/>
      <c r="F4" s="272"/>
      <c r="G4" s="272"/>
      <c r="H4" s="272"/>
      <c r="I4" s="57" t="s">
        <v>279</v>
      </c>
      <c r="J4" s="273" t="s">
        <v>319</v>
      </c>
      <c r="K4" s="273"/>
      <c r="L4" s="273" t="s">
        <v>320</v>
      </c>
      <c r="M4" s="273"/>
    </row>
    <row r="5" spans="1:13" ht="22.5">
      <c r="A5" s="272"/>
      <c r="B5" s="272"/>
      <c r="C5" s="272"/>
      <c r="D5" s="272"/>
      <c r="E5" s="272"/>
      <c r="F5" s="272"/>
      <c r="G5" s="272"/>
      <c r="H5" s="272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73">
        <v>1</v>
      </c>
      <c r="B6" s="273"/>
      <c r="C6" s="273"/>
      <c r="D6" s="273"/>
      <c r="E6" s="273"/>
      <c r="F6" s="273"/>
      <c r="G6" s="273"/>
      <c r="H6" s="27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21" t="s">
        <v>26</v>
      </c>
      <c r="B7" s="222"/>
      <c r="C7" s="222"/>
      <c r="D7" s="222"/>
      <c r="E7" s="222"/>
      <c r="F7" s="222"/>
      <c r="G7" s="222"/>
      <c r="H7" s="239"/>
      <c r="I7" s="3">
        <v>111</v>
      </c>
      <c r="J7" s="53">
        <v>439608914</v>
      </c>
      <c r="K7" s="53">
        <f>SUM(K8:K9)</f>
        <v>0</v>
      </c>
      <c r="L7" s="53">
        <f>SUM(L8:L9)</f>
        <v>349323420</v>
      </c>
      <c r="M7" s="53">
        <f>SUM(M8:M9)</f>
        <v>0</v>
      </c>
    </row>
    <row r="8" spans="1:13" ht="12.75">
      <c r="A8" s="228" t="s">
        <v>152</v>
      </c>
      <c r="B8" s="229"/>
      <c r="C8" s="229"/>
      <c r="D8" s="229"/>
      <c r="E8" s="229"/>
      <c r="F8" s="229"/>
      <c r="G8" s="229"/>
      <c r="H8" s="230"/>
      <c r="I8" s="1">
        <v>112</v>
      </c>
      <c r="J8" s="7">
        <v>283538147</v>
      </c>
      <c r="K8" s="7"/>
      <c r="L8" s="7">
        <v>340171440</v>
      </c>
      <c r="M8" s="7"/>
    </row>
    <row r="9" spans="1:13" ht="12.75">
      <c r="A9" s="228" t="s">
        <v>103</v>
      </c>
      <c r="B9" s="229"/>
      <c r="C9" s="229"/>
      <c r="D9" s="229"/>
      <c r="E9" s="229"/>
      <c r="F9" s="229"/>
      <c r="G9" s="229"/>
      <c r="H9" s="230"/>
      <c r="I9" s="1">
        <v>113</v>
      </c>
      <c r="J9" s="7">
        <v>156070767</v>
      </c>
      <c r="K9" s="7"/>
      <c r="L9" s="7">
        <v>9151980</v>
      </c>
      <c r="M9" s="7"/>
    </row>
    <row r="10" spans="1:13" ht="12.75">
      <c r="A10" s="228" t="s">
        <v>12</v>
      </c>
      <c r="B10" s="229"/>
      <c r="C10" s="229"/>
      <c r="D10" s="229"/>
      <c r="E10" s="229"/>
      <c r="F10" s="229"/>
      <c r="G10" s="229"/>
      <c r="H10" s="230"/>
      <c r="I10" s="1">
        <v>114</v>
      </c>
      <c r="J10" s="52">
        <v>382129398</v>
      </c>
      <c r="K10" s="52">
        <f>K11+K12+K16+K20+K21+K22+K25+K26</f>
        <v>0</v>
      </c>
      <c r="L10" s="52">
        <f>L11+L12+L16+L20+L21+L22+L25+L26</f>
        <v>345768877</v>
      </c>
      <c r="M10" s="52">
        <f>M11+M12+M16+M20+M21+M22+M25+M26</f>
        <v>0</v>
      </c>
    </row>
    <row r="11" spans="1:13" ht="12.75">
      <c r="A11" s="228" t="s">
        <v>104</v>
      </c>
      <c r="B11" s="229"/>
      <c r="C11" s="229"/>
      <c r="D11" s="229"/>
      <c r="E11" s="229"/>
      <c r="F11" s="229"/>
      <c r="G11" s="229"/>
      <c r="H11" s="230"/>
      <c r="I11" s="1">
        <v>115</v>
      </c>
      <c r="J11" s="7">
        <v>-172573</v>
      </c>
      <c r="K11" s="7"/>
      <c r="L11" s="7">
        <v>-13925594</v>
      </c>
      <c r="M11" s="7"/>
    </row>
    <row r="12" spans="1:13" ht="12.75">
      <c r="A12" s="228" t="s">
        <v>22</v>
      </c>
      <c r="B12" s="229"/>
      <c r="C12" s="229"/>
      <c r="D12" s="229"/>
      <c r="E12" s="229"/>
      <c r="F12" s="229"/>
      <c r="G12" s="229"/>
      <c r="H12" s="230"/>
      <c r="I12" s="1">
        <v>116</v>
      </c>
      <c r="J12" s="52">
        <v>262138052</v>
      </c>
      <c r="K12" s="52">
        <f>SUM(K13:K15)</f>
        <v>0</v>
      </c>
      <c r="L12" s="52">
        <f>SUM(L13:L15)</f>
        <v>246915624</v>
      </c>
      <c r="M12" s="52">
        <f>SUM(M13:M15)</f>
        <v>0</v>
      </c>
    </row>
    <row r="13" spans="1:13" ht="12.75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82442513</v>
      </c>
      <c r="K13" s="7"/>
      <c r="L13" s="7">
        <v>98077687</v>
      </c>
      <c r="M13" s="7"/>
    </row>
    <row r="14" spans="1:13" ht="12.75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59709561</v>
      </c>
      <c r="K14" s="7"/>
      <c r="L14" s="7">
        <v>72885506</v>
      </c>
      <c r="M14" s="7"/>
    </row>
    <row r="15" spans="1:13" ht="12.75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v>119985978</v>
      </c>
      <c r="K15" s="7"/>
      <c r="L15" s="7">
        <v>75952431</v>
      </c>
      <c r="M15" s="7"/>
    </row>
    <row r="16" spans="1:13" ht="12.75">
      <c r="A16" s="228" t="s">
        <v>23</v>
      </c>
      <c r="B16" s="229"/>
      <c r="C16" s="229"/>
      <c r="D16" s="229"/>
      <c r="E16" s="229"/>
      <c r="F16" s="229"/>
      <c r="G16" s="229"/>
      <c r="H16" s="230"/>
      <c r="I16" s="1">
        <v>120</v>
      </c>
      <c r="J16" s="52">
        <v>73774281</v>
      </c>
      <c r="K16" s="52">
        <f>SUM(K17:K19)</f>
        <v>0</v>
      </c>
      <c r="L16" s="52">
        <f>SUM(L17:L19)</f>
        <v>73844864</v>
      </c>
      <c r="M16" s="52">
        <f>SUM(M17:M19)</f>
        <v>0</v>
      </c>
    </row>
    <row r="17" spans="1:13" ht="12.75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47132942</v>
      </c>
      <c r="K17" s="7"/>
      <c r="L17" s="7">
        <v>46060392</v>
      </c>
      <c r="M17" s="7"/>
    </row>
    <row r="18" spans="1:13" ht="12.75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14511172</v>
      </c>
      <c r="K18" s="7"/>
      <c r="L18" s="7">
        <v>15875358</v>
      </c>
      <c r="M18" s="7"/>
    </row>
    <row r="19" spans="1:13" ht="12.75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12130167</v>
      </c>
      <c r="K19" s="7"/>
      <c r="L19" s="7">
        <v>11909114</v>
      </c>
      <c r="M19" s="7"/>
    </row>
    <row r="20" spans="1:13" ht="12.75">
      <c r="A20" s="228" t="s">
        <v>105</v>
      </c>
      <c r="B20" s="229"/>
      <c r="C20" s="229"/>
      <c r="D20" s="229"/>
      <c r="E20" s="229"/>
      <c r="F20" s="229"/>
      <c r="G20" s="229"/>
      <c r="H20" s="230"/>
      <c r="I20" s="1">
        <v>124</v>
      </c>
      <c r="J20" s="7">
        <v>20021799</v>
      </c>
      <c r="K20" s="7"/>
      <c r="L20" s="7">
        <v>17855379</v>
      </c>
      <c r="M20" s="7"/>
    </row>
    <row r="21" spans="1:13" ht="12.75">
      <c r="A21" s="228" t="s">
        <v>106</v>
      </c>
      <c r="B21" s="229"/>
      <c r="C21" s="229"/>
      <c r="D21" s="229"/>
      <c r="E21" s="229"/>
      <c r="F21" s="229"/>
      <c r="G21" s="229"/>
      <c r="H21" s="230"/>
      <c r="I21" s="1">
        <v>125</v>
      </c>
      <c r="J21" s="7">
        <v>16258358</v>
      </c>
      <c r="K21" s="7"/>
      <c r="L21" s="7">
        <v>15508535</v>
      </c>
      <c r="M21" s="7"/>
    </row>
    <row r="22" spans="1:13" ht="12.75">
      <c r="A22" s="228" t="s">
        <v>24</v>
      </c>
      <c r="B22" s="229"/>
      <c r="C22" s="229"/>
      <c r="D22" s="229"/>
      <c r="E22" s="229"/>
      <c r="F22" s="229"/>
      <c r="G22" s="229"/>
      <c r="H22" s="230"/>
      <c r="I22" s="1">
        <v>126</v>
      </c>
      <c r="J22" s="52">
        <v>0</v>
      </c>
      <c r="K22" s="52"/>
      <c r="L22" s="52">
        <f>SUM(L23:L24)</f>
        <v>4499</v>
      </c>
      <c r="M22" s="52">
        <f>SUM(M23:M24)</f>
        <v>0</v>
      </c>
    </row>
    <row r="23" spans="1:13" ht="12.75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/>
      <c r="K23" s="7"/>
      <c r="L23" s="7"/>
      <c r="M23" s="7"/>
    </row>
    <row r="24" spans="1:13" ht="12.75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>
        <v>0</v>
      </c>
      <c r="K24" s="7"/>
      <c r="L24" s="7">
        <v>4499</v>
      </c>
      <c r="M24" s="7"/>
    </row>
    <row r="25" spans="1:13" ht="12.75">
      <c r="A25" s="228" t="s">
        <v>107</v>
      </c>
      <c r="B25" s="229"/>
      <c r="C25" s="229"/>
      <c r="D25" s="229"/>
      <c r="E25" s="229"/>
      <c r="F25" s="229"/>
      <c r="G25" s="229"/>
      <c r="H25" s="230"/>
      <c r="I25" s="1">
        <v>129</v>
      </c>
      <c r="J25" s="7">
        <v>1898606</v>
      </c>
      <c r="K25" s="7"/>
      <c r="L25" s="7">
        <v>0</v>
      </c>
      <c r="M25" s="7"/>
    </row>
    <row r="26" spans="1:13" ht="12.75">
      <c r="A26" s="228" t="s">
        <v>50</v>
      </c>
      <c r="B26" s="229"/>
      <c r="C26" s="229"/>
      <c r="D26" s="229"/>
      <c r="E26" s="229"/>
      <c r="F26" s="229"/>
      <c r="G26" s="229"/>
      <c r="H26" s="230"/>
      <c r="I26" s="1">
        <v>130</v>
      </c>
      <c r="J26" s="7">
        <v>8210875</v>
      </c>
      <c r="K26" s="7"/>
      <c r="L26" s="7">
        <v>5565570</v>
      </c>
      <c r="M26" s="7"/>
    </row>
    <row r="27" spans="1:13" ht="12.75">
      <c r="A27" s="228" t="s">
        <v>213</v>
      </c>
      <c r="B27" s="229"/>
      <c r="C27" s="229"/>
      <c r="D27" s="229"/>
      <c r="E27" s="229"/>
      <c r="F27" s="229"/>
      <c r="G27" s="229"/>
      <c r="H27" s="230"/>
      <c r="I27" s="1">
        <v>131</v>
      </c>
      <c r="J27" s="52">
        <f>J28+J29+J30+J31+J32</f>
        <v>15545104</v>
      </c>
      <c r="K27" s="52">
        <f>SUM(K28:K32)</f>
        <v>0</v>
      </c>
      <c r="L27" s="52">
        <f>SUM(L28:L32)</f>
        <v>2284660</v>
      </c>
      <c r="M27" s="52">
        <f>SUM(M28:M32)</f>
        <v>0</v>
      </c>
    </row>
    <row r="28" spans="1:13" ht="23.25" customHeight="1">
      <c r="A28" s="228" t="s">
        <v>227</v>
      </c>
      <c r="B28" s="229"/>
      <c r="C28" s="229"/>
      <c r="D28" s="229"/>
      <c r="E28" s="229"/>
      <c r="F28" s="229"/>
      <c r="G28" s="229"/>
      <c r="H28" s="230"/>
      <c r="I28" s="1">
        <v>132</v>
      </c>
      <c r="J28" s="7">
        <v>0</v>
      </c>
      <c r="K28" s="7"/>
      <c r="L28" s="7">
        <v>0</v>
      </c>
      <c r="M28" s="7"/>
    </row>
    <row r="29" spans="1:13" ht="23.25" customHeight="1">
      <c r="A29" s="228" t="s">
        <v>155</v>
      </c>
      <c r="B29" s="229"/>
      <c r="C29" s="229"/>
      <c r="D29" s="229"/>
      <c r="E29" s="229"/>
      <c r="F29" s="229"/>
      <c r="G29" s="229"/>
      <c r="H29" s="230"/>
      <c r="I29" s="1">
        <v>133</v>
      </c>
      <c r="J29" s="7">
        <v>11739878</v>
      </c>
      <c r="K29" s="7"/>
      <c r="L29" s="7">
        <v>2283553</v>
      </c>
      <c r="M29" s="7"/>
    </row>
    <row r="30" spans="1:13" ht="12.75">
      <c r="A30" s="228" t="s">
        <v>139</v>
      </c>
      <c r="B30" s="229"/>
      <c r="C30" s="229"/>
      <c r="D30" s="229"/>
      <c r="E30" s="229"/>
      <c r="F30" s="229"/>
      <c r="G30" s="229"/>
      <c r="H30" s="230"/>
      <c r="I30" s="1">
        <v>134</v>
      </c>
      <c r="J30" s="7"/>
      <c r="K30" s="7"/>
      <c r="L30" s="7"/>
      <c r="M30" s="7"/>
    </row>
    <row r="31" spans="1:13" ht="12.75">
      <c r="A31" s="228" t="s">
        <v>223</v>
      </c>
      <c r="B31" s="229"/>
      <c r="C31" s="229"/>
      <c r="D31" s="229"/>
      <c r="E31" s="229"/>
      <c r="F31" s="229"/>
      <c r="G31" s="229"/>
      <c r="H31" s="230"/>
      <c r="I31" s="1">
        <v>135</v>
      </c>
      <c r="J31" s="7">
        <v>3122667</v>
      </c>
      <c r="K31" s="7"/>
      <c r="L31" s="7">
        <v>0</v>
      </c>
      <c r="M31" s="7"/>
    </row>
    <row r="32" spans="1:13" ht="12.75">
      <c r="A32" s="228" t="s">
        <v>140</v>
      </c>
      <c r="B32" s="229"/>
      <c r="C32" s="229"/>
      <c r="D32" s="229"/>
      <c r="E32" s="229"/>
      <c r="F32" s="229"/>
      <c r="G32" s="229"/>
      <c r="H32" s="230"/>
      <c r="I32" s="1">
        <v>136</v>
      </c>
      <c r="J32" s="7">
        <v>682559</v>
      </c>
      <c r="K32" s="7"/>
      <c r="L32" s="7">
        <v>1107</v>
      </c>
      <c r="M32" s="7"/>
    </row>
    <row r="33" spans="1:13" ht="12.75">
      <c r="A33" s="228" t="s">
        <v>214</v>
      </c>
      <c r="B33" s="229"/>
      <c r="C33" s="229"/>
      <c r="D33" s="229"/>
      <c r="E33" s="229"/>
      <c r="F33" s="229"/>
      <c r="G33" s="229"/>
      <c r="H33" s="230"/>
      <c r="I33" s="1">
        <v>137</v>
      </c>
      <c r="J33" s="52">
        <v>43647061</v>
      </c>
      <c r="K33" s="52">
        <f>SUM(K34:K37)</f>
        <v>0</v>
      </c>
      <c r="L33" s="52">
        <f>SUM(L34:L37)</f>
        <v>24627339</v>
      </c>
      <c r="M33" s="52">
        <f>SUM(M34:M37)</f>
        <v>0</v>
      </c>
    </row>
    <row r="34" spans="1:13" ht="12.75">
      <c r="A34" s="228" t="s">
        <v>66</v>
      </c>
      <c r="B34" s="229"/>
      <c r="C34" s="229"/>
      <c r="D34" s="229"/>
      <c r="E34" s="229"/>
      <c r="F34" s="229"/>
      <c r="G34" s="229"/>
      <c r="H34" s="230"/>
      <c r="I34" s="1">
        <v>138</v>
      </c>
      <c r="J34" s="7">
        <v>158394</v>
      </c>
      <c r="K34" s="7"/>
      <c r="L34" s="7">
        <v>0</v>
      </c>
      <c r="M34" s="7"/>
    </row>
    <row r="35" spans="1:13" ht="23.25" customHeight="1">
      <c r="A35" s="228" t="s">
        <v>65</v>
      </c>
      <c r="B35" s="229"/>
      <c r="C35" s="229"/>
      <c r="D35" s="229"/>
      <c r="E35" s="229"/>
      <c r="F35" s="229"/>
      <c r="G35" s="229"/>
      <c r="H35" s="230"/>
      <c r="I35" s="1">
        <v>139</v>
      </c>
      <c r="J35" s="7">
        <v>32109421</v>
      </c>
      <c r="K35" s="7"/>
      <c r="L35" s="7">
        <v>24618923</v>
      </c>
      <c r="M35" s="7"/>
    </row>
    <row r="36" spans="1:13" ht="12.75">
      <c r="A36" s="228" t="s">
        <v>224</v>
      </c>
      <c r="B36" s="229"/>
      <c r="C36" s="229"/>
      <c r="D36" s="229"/>
      <c r="E36" s="229"/>
      <c r="F36" s="229"/>
      <c r="G36" s="229"/>
      <c r="H36" s="230"/>
      <c r="I36" s="1">
        <v>140</v>
      </c>
      <c r="J36" s="7">
        <v>0</v>
      </c>
      <c r="K36" s="7"/>
      <c r="L36" s="7"/>
      <c r="M36" s="7"/>
    </row>
    <row r="37" spans="1:13" ht="12.75">
      <c r="A37" s="228" t="s">
        <v>67</v>
      </c>
      <c r="B37" s="229"/>
      <c r="C37" s="229"/>
      <c r="D37" s="229"/>
      <c r="E37" s="229"/>
      <c r="F37" s="229"/>
      <c r="G37" s="229"/>
      <c r="H37" s="230"/>
      <c r="I37" s="1">
        <v>141</v>
      </c>
      <c r="J37" s="7">
        <v>11379246</v>
      </c>
      <c r="K37" s="7"/>
      <c r="L37" s="7">
        <v>8416</v>
      </c>
      <c r="M37" s="7"/>
    </row>
    <row r="38" spans="1:13" ht="12.75">
      <c r="A38" s="228" t="s">
        <v>195</v>
      </c>
      <c r="B38" s="229"/>
      <c r="C38" s="229"/>
      <c r="D38" s="229"/>
      <c r="E38" s="229"/>
      <c r="F38" s="229"/>
      <c r="G38" s="229"/>
      <c r="H38" s="230"/>
      <c r="I38" s="1">
        <v>142</v>
      </c>
      <c r="J38" s="7">
        <v>24356</v>
      </c>
      <c r="K38" s="7"/>
      <c r="L38" s="7">
        <v>26037</v>
      </c>
      <c r="M38" s="7"/>
    </row>
    <row r="39" spans="1:13" ht="12.75">
      <c r="A39" s="228" t="s">
        <v>196</v>
      </c>
      <c r="B39" s="229"/>
      <c r="C39" s="229"/>
      <c r="D39" s="229"/>
      <c r="E39" s="229"/>
      <c r="F39" s="229"/>
      <c r="G39" s="229"/>
      <c r="H39" s="230"/>
      <c r="I39" s="1">
        <v>143</v>
      </c>
      <c r="J39" s="7"/>
      <c r="K39" s="7"/>
      <c r="L39" s="7"/>
      <c r="M39" s="7"/>
    </row>
    <row r="40" spans="1:13" ht="12.75">
      <c r="A40" s="228" t="s">
        <v>225</v>
      </c>
      <c r="B40" s="229"/>
      <c r="C40" s="229"/>
      <c r="D40" s="229"/>
      <c r="E40" s="229"/>
      <c r="F40" s="229"/>
      <c r="G40" s="229"/>
      <c r="H40" s="230"/>
      <c r="I40" s="1">
        <v>144</v>
      </c>
      <c r="J40" s="7"/>
      <c r="K40" s="7"/>
      <c r="L40" s="7"/>
      <c r="M40" s="7"/>
    </row>
    <row r="41" spans="1:13" ht="12.75">
      <c r="A41" s="228" t="s">
        <v>226</v>
      </c>
      <c r="B41" s="229"/>
      <c r="C41" s="229"/>
      <c r="D41" s="229"/>
      <c r="E41" s="229"/>
      <c r="F41" s="229"/>
      <c r="G41" s="229"/>
      <c r="H41" s="230"/>
      <c r="I41" s="1">
        <v>145</v>
      </c>
      <c r="J41" s="7"/>
      <c r="K41" s="7"/>
      <c r="L41" s="7"/>
      <c r="M41" s="7"/>
    </row>
    <row r="42" spans="1:13" ht="12.75">
      <c r="A42" s="228" t="s">
        <v>215</v>
      </c>
      <c r="B42" s="229"/>
      <c r="C42" s="229"/>
      <c r="D42" s="229"/>
      <c r="E42" s="229"/>
      <c r="F42" s="229"/>
      <c r="G42" s="229"/>
      <c r="H42" s="230"/>
      <c r="I42" s="1">
        <v>146</v>
      </c>
      <c r="J42" s="52">
        <v>455178374</v>
      </c>
      <c r="K42" s="52">
        <f>K7+K27+K38+K40</f>
        <v>0</v>
      </c>
      <c r="L42" s="52">
        <f>L7+L27+L38+L40</f>
        <v>351634117</v>
      </c>
      <c r="M42" s="52">
        <f>M7+M27+M38+M40</f>
        <v>0</v>
      </c>
    </row>
    <row r="43" spans="1:13" ht="12.75">
      <c r="A43" s="228" t="s">
        <v>216</v>
      </c>
      <c r="B43" s="229"/>
      <c r="C43" s="229"/>
      <c r="D43" s="229"/>
      <c r="E43" s="229"/>
      <c r="F43" s="229"/>
      <c r="G43" s="229"/>
      <c r="H43" s="230"/>
      <c r="I43" s="1">
        <v>147</v>
      </c>
      <c r="J43" s="52">
        <v>425776459</v>
      </c>
      <c r="K43" s="52">
        <f>K10+K33+K39+K41</f>
        <v>0</v>
      </c>
      <c r="L43" s="52">
        <f>L10+L33+L39+L41</f>
        <v>370396216</v>
      </c>
      <c r="M43" s="52">
        <f>M10+M33+M39+M41</f>
        <v>0</v>
      </c>
    </row>
    <row r="44" spans="1:13" ht="12.75">
      <c r="A44" s="228" t="s">
        <v>236</v>
      </c>
      <c r="B44" s="229"/>
      <c r="C44" s="229"/>
      <c r="D44" s="229"/>
      <c r="E44" s="229"/>
      <c r="F44" s="229"/>
      <c r="G44" s="229"/>
      <c r="H44" s="230"/>
      <c r="I44" s="1">
        <v>148</v>
      </c>
      <c r="J44" s="52">
        <v>29401915</v>
      </c>
      <c r="K44" s="52">
        <f>K42-K43</f>
        <v>0</v>
      </c>
      <c r="L44" s="52">
        <f>L42-L43</f>
        <v>-18762099</v>
      </c>
      <c r="M44" s="52">
        <f>M42-M43</f>
        <v>0</v>
      </c>
    </row>
    <row r="45" spans="1:13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2">
        <v>29401915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2">
        <v>0</v>
      </c>
      <c r="K46" s="52">
        <f>IF(K43&gt;K42,K43-K42,0)</f>
        <v>0</v>
      </c>
      <c r="L46" s="52">
        <f>IF(L43&gt;L42,L43-L42,0)</f>
        <v>18762099</v>
      </c>
      <c r="M46" s="52">
        <f>IF(M43&gt;M42,M43-M42,0)</f>
        <v>0</v>
      </c>
    </row>
    <row r="47" spans="1:13" ht="12.75">
      <c r="A47" s="228" t="s">
        <v>217</v>
      </c>
      <c r="B47" s="229"/>
      <c r="C47" s="229"/>
      <c r="D47" s="229"/>
      <c r="E47" s="229"/>
      <c r="F47" s="229"/>
      <c r="G47" s="229"/>
      <c r="H47" s="230"/>
      <c r="I47" s="1">
        <v>151</v>
      </c>
      <c r="J47" s="7"/>
      <c r="K47" s="7"/>
      <c r="L47" s="7"/>
      <c r="M47" s="7"/>
    </row>
    <row r="48" spans="1:13" ht="12.75">
      <c r="A48" s="228" t="s">
        <v>237</v>
      </c>
      <c r="B48" s="229"/>
      <c r="C48" s="229"/>
      <c r="D48" s="229"/>
      <c r="E48" s="229"/>
      <c r="F48" s="229"/>
      <c r="G48" s="229"/>
      <c r="H48" s="230"/>
      <c r="I48" s="1">
        <v>152</v>
      </c>
      <c r="J48" s="52">
        <v>29401915</v>
      </c>
      <c r="K48" s="52">
        <f>K44-K47</f>
        <v>0</v>
      </c>
      <c r="L48" s="52">
        <f>L44-L47</f>
        <v>-18762099</v>
      </c>
      <c r="M48" s="52">
        <f>M44-M47</f>
        <v>0</v>
      </c>
    </row>
    <row r="49" spans="1:13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2">
        <v>29401915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68" t="s">
        <v>220</v>
      </c>
      <c r="B50" s="269"/>
      <c r="C50" s="269"/>
      <c r="D50" s="269"/>
      <c r="E50" s="269"/>
      <c r="F50" s="269"/>
      <c r="G50" s="269"/>
      <c r="H50" s="270"/>
      <c r="I50" s="2">
        <v>154</v>
      </c>
      <c r="J50" s="60">
        <v>0</v>
      </c>
      <c r="K50" s="60">
        <f>IF(K48&lt;0,-K48,0)</f>
        <v>0</v>
      </c>
      <c r="L50" s="60">
        <f>IF(L48&lt;0,-L48,0)</f>
        <v>18762099</v>
      </c>
      <c r="M50" s="60">
        <f>IF(M48&lt;0,-M48,0)</f>
        <v>0</v>
      </c>
    </row>
    <row r="51" spans="1:13" ht="12.75" customHeight="1">
      <c r="A51" s="217" t="s">
        <v>312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221" t="s">
        <v>187</v>
      </c>
      <c r="B52" s="222"/>
      <c r="C52" s="222"/>
      <c r="D52" s="222"/>
      <c r="E52" s="222"/>
      <c r="F52" s="222"/>
      <c r="G52" s="222"/>
      <c r="H52" s="222"/>
      <c r="I52" s="54"/>
      <c r="J52" s="54"/>
      <c r="K52" s="54"/>
      <c r="L52" s="54"/>
      <c r="M52" s="61"/>
    </row>
    <row r="53" spans="1:13" ht="12.75">
      <c r="A53" s="265" t="s">
        <v>234</v>
      </c>
      <c r="B53" s="266"/>
      <c r="C53" s="266"/>
      <c r="D53" s="266"/>
      <c r="E53" s="266"/>
      <c r="F53" s="266"/>
      <c r="G53" s="266"/>
      <c r="H53" s="267"/>
      <c r="I53" s="1">
        <v>155</v>
      </c>
      <c r="J53" s="7">
        <v>29401915</v>
      </c>
      <c r="K53" s="7"/>
      <c r="L53" s="7">
        <v>-18762099</v>
      </c>
      <c r="M53" s="7"/>
    </row>
    <row r="54" spans="1:13" ht="12.75">
      <c r="A54" s="265" t="s">
        <v>235</v>
      </c>
      <c r="B54" s="266"/>
      <c r="C54" s="266"/>
      <c r="D54" s="266"/>
      <c r="E54" s="266"/>
      <c r="F54" s="266"/>
      <c r="G54" s="266"/>
      <c r="H54" s="267"/>
      <c r="I54" s="1">
        <v>156</v>
      </c>
      <c r="J54" s="8">
        <v>0</v>
      </c>
      <c r="K54" s="8"/>
      <c r="L54" s="8"/>
      <c r="M54" s="8"/>
    </row>
    <row r="55" spans="1:13" ht="12.75" customHeight="1">
      <c r="A55" s="217" t="s">
        <v>189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ht="12.75">
      <c r="A56" s="221" t="s">
        <v>204</v>
      </c>
      <c r="B56" s="222"/>
      <c r="C56" s="222"/>
      <c r="D56" s="222"/>
      <c r="E56" s="222"/>
      <c r="F56" s="222"/>
      <c r="G56" s="222"/>
      <c r="H56" s="239"/>
      <c r="I56" s="9">
        <v>157</v>
      </c>
      <c r="J56" s="6">
        <v>29401915</v>
      </c>
      <c r="K56" s="6"/>
      <c r="L56" s="6">
        <f>L48</f>
        <v>-18762099</v>
      </c>
      <c r="M56" s="6"/>
    </row>
    <row r="57" spans="1:13" ht="12.75">
      <c r="A57" s="228" t="s">
        <v>221</v>
      </c>
      <c r="B57" s="229"/>
      <c r="C57" s="229"/>
      <c r="D57" s="229"/>
      <c r="E57" s="229"/>
      <c r="F57" s="229"/>
      <c r="G57" s="229"/>
      <c r="H57" s="230"/>
      <c r="I57" s="1">
        <v>158</v>
      </c>
      <c r="J57" s="52"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28" t="s">
        <v>228</v>
      </c>
      <c r="B58" s="229"/>
      <c r="C58" s="229"/>
      <c r="D58" s="229"/>
      <c r="E58" s="229"/>
      <c r="F58" s="229"/>
      <c r="G58" s="229"/>
      <c r="H58" s="230"/>
      <c r="I58" s="1">
        <v>159</v>
      </c>
      <c r="J58" s="7"/>
      <c r="K58" s="7"/>
      <c r="L58" s="7"/>
      <c r="M58" s="7"/>
    </row>
    <row r="59" spans="1:13" ht="12.75">
      <c r="A59" s="228" t="s">
        <v>229</v>
      </c>
      <c r="B59" s="229"/>
      <c r="C59" s="229"/>
      <c r="D59" s="229"/>
      <c r="E59" s="229"/>
      <c r="F59" s="229"/>
      <c r="G59" s="229"/>
      <c r="H59" s="230"/>
      <c r="I59" s="1">
        <v>160</v>
      </c>
      <c r="J59" s="7"/>
      <c r="K59" s="7"/>
      <c r="L59" s="7"/>
      <c r="M59" s="7"/>
    </row>
    <row r="60" spans="1:13" ht="12.75">
      <c r="A60" s="228" t="s">
        <v>45</v>
      </c>
      <c r="B60" s="229"/>
      <c r="C60" s="229"/>
      <c r="D60" s="229"/>
      <c r="E60" s="229"/>
      <c r="F60" s="229"/>
      <c r="G60" s="229"/>
      <c r="H60" s="230"/>
      <c r="I60" s="1">
        <v>161</v>
      </c>
      <c r="J60" s="7"/>
      <c r="K60" s="7"/>
      <c r="L60" s="7"/>
      <c r="M60" s="7"/>
    </row>
    <row r="61" spans="1:13" ht="12.75">
      <c r="A61" s="228" t="s">
        <v>230</v>
      </c>
      <c r="B61" s="229"/>
      <c r="C61" s="229"/>
      <c r="D61" s="229"/>
      <c r="E61" s="229"/>
      <c r="F61" s="229"/>
      <c r="G61" s="229"/>
      <c r="H61" s="230"/>
      <c r="I61" s="1">
        <v>162</v>
      </c>
      <c r="J61" s="7"/>
      <c r="K61" s="7"/>
      <c r="L61" s="7"/>
      <c r="M61" s="7"/>
    </row>
    <row r="62" spans="1:13" ht="12.75">
      <c r="A62" s="228" t="s">
        <v>231</v>
      </c>
      <c r="B62" s="229"/>
      <c r="C62" s="229"/>
      <c r="D62" s="229"/>
      <c r="E62" s="229"/>
      <c r="F62" s="229"/>
      <c r="G62" s="229"/>
      <c r="H62" s="230"/>
      <c r="I62" s="1">
        <v>163</v>
      </c>
      <c r="J62" s="7"/>
      <c r="K62" s="7"/>
      <c r="L62" s="7"/>
      <c r="M62" s="7"/>
    </row>
    <row r="63" spans="1:13" ht="12.75">
      <c r="A63" s="228" t="s">
        <v>232</v>
      </c>
      <c r="B63" s="229"/>
      <c r="C63" s="229"/>
      <c r="D63" s="229"/>
      <c r="E63" s="229"/>
      <c r="F63" s="229"/>
      <c r="G63" s="229"/>
      <c r="H63" s="230"/>
      <c r="I63" s="1">
        <v>164</v>
      </c>
      <c r="J63" s="7"/>
      <c r="K63" s="7"/>
      <c r="L63" s="7"/>
      <c r="M63" s="7"/>
    </row>
    <row r="64" spans="1:13" ht="12.75">
      <c r="A64" s="228" t="s">
        <v>233</v>
      </c>
      <c r="B64" s="229"/>
      <c r="C64" s="229"/>
      <c r="D64" s="229"/>
      <c r="E64" s="229"/>
      <c r="F64" s="229"/>
      <c r="G64" s="229"/>
      <c r="H64" s="230"/>
      <c r="I64" s="1">
        <v>165</v>
      </c>
      <c r="J64" s="7"/>
      <c r="K64" s="7"/>
      <c r="L64" s="7"/>
      <c r="M64" s="7"/>
    </row>
    <row r="65" spans="1:13" ht="12.75">
      <c r="A65" s="228" t="s">
        <v>222</v>
      </c>
      <c r="B65" s="229"/>
      <c r="C65" s="229"/>
      <c r="D65" s="229"/>
      <c r="E65" s="229"/>
      <c r="F65" s="229"/>
      <c r="G65" s="229"/>
      <c r="H65" s="230"/>
      <c r="I65" s="1">
        <v>166</v>
      </c>
      <c r="J65" s="7"/>
      <c r="K65" s="7"/>
      <c r="L65" s="7"/>
      <c r="M65" s="7"/>
    </row>
    <row r="66" spans="1:13" ht="12.75">
      <c r="A66" s="228" t="s">
        <v>193</v>
      </c>
      <c r="B66" s="229"/>
      <c r="C66" s="229"/>
      <c r="D66" s="229"/>
      <c r="E66" s="229"/>
      <c r="F66" s="229"/>
      <c r="G66" s="229"/>
      <c r="H66" s="230"/>
      <c r="I66" s="1">
        <v>167</v>
      </c>
      <c r="J66" s="52"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28" t="s">
        <v>194</v>
      </c>
      <c r="B67" s="229"/>
      <c r="C67" s="229"/>
      <c r="D67" s="229"/>
      <c r="E67" s="229"/>
      <c r="F67" s="229"/>
      <c r="G67" s="229"/>
      <c r="H67" s="230"/>
      <c r="I67" s="1">
        <v>168</v>
      </c>
      <c r="J67" s="60">
        <v>29401915</v>
      </c>
      <c r="K67" s="60">
        <f>K56+K66</f>
        <v>0</v>
      </c>
      <c r="L67" s="60">
        <f>L56+L66</f>
        <v>-18762099</v>
      </c>
      <c r="M67" s="60">
        <f>M56+M66</f>
        <v>0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65" t="s">
        <v>234</v>
      </c>
      <c r="B70" s="266"/>
      <c r="C70" s="266"/>
      <c r="D70" s="266"/>
      <c r="E70" s="266"/>
      <c r="F70" s="266"/>
      <c r="G70" s="266"/>
      <c r="H70" s="267"/>
      <c r="I70" s="1">
        <v>169</v>
      </c>
      <c r="J70" s="7">
        <v>29401915</v>
      </c>
      <c r="K70" s="7"/>
      <c r="L70" s="7">
        <v>-18762099</v>
      </c>
      <c r="M70" s="7"/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K35" sqref="K35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0" t="s">
        <v>164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77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33.75">
      <c r="A4" s="282" t="s">
        <v>59</v>
      </c>
      <c r="B4" s="282"/>
      <c r="C4" s="282"/>
      <c r="D4" s="282"/>
      <c r="E4" s="282"/>
      <c r="F4" s="282"/>
      <c r="G4" s="282"/>
      <c r="H4" s="282"/>
      <c r="I4" s="65" t="s">
        <v>279</v>
      </c>
      <c r="J4" s="66" t="s">
        <v>319</v>
      </c>
      <c r="K4" s="66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7">
        <v>2</v>
      </c>
      <c r="J5" s="68" t="s">
        <v>283</v>
      </c>
      <c r="K5" s="68" t="s">
        <v>284</v>
      </c>
    </row>
    <row r="6" spans="1:11" ht="12.75">
      <c r="A6" s="217" t="s">
        <v>156</v>
      </c>
      <c r="B6" s="218"/>
      <c r="C6" s="218"/>
      <c r="D6" s="218"/>
      <c r="E6" s="218"/>
      <c r="F6" s="218"/>
      <c r="G6" s="218"/>
      <c r="H6" s="218"/>
      <c r="I6" s="274"/>
      <c r="J6" s="274"/>
      <c r="K6" s="275"/>
    </row>
    <row r="7" spans="1:11" ht="12.75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5"/>
      <c r="K12" s="7"/>
    </row>
    <row r="13" spans="1:11" ht="12.75">
      <c r="A13" s="228" t="s">
        <v>157</v>
      </c>
      <c r="B13" s="229"/>
      <c r="C13" s="229"/>
      <c r="D13" s="229"/>
      <c r="E13" s="229"/>
      <c r="F13" s="229"/>
      <c r="G13" s="229"/>
      <c r="H13" s="229"/>
      <c r="I13" s="1">
        <v>7</v>
      </c>
      <c r="J13" s="63">
        <f>SUM(J7:J12)</f>
        <v>0</v>
      </c>
      <c r="K13" s="52">
        <f>SUM(K7:K12)</f>
        <v>0</v>
      </c>
    </row>
    <row r="14" spans="1:11" ht="12.75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8" t="s">
        <v>158</v>
      </c>
      <c r="B18" s="229"/>
      <c r="C18" s="229"/>
      <c r="D18" s="229"/>
      <c r="E18" s="229"/>
      <c r="F18" s="229"/>
      <c r="G18" s="229"/>
      <c r="H18" s="229"/>
      <c r="I18" s="1">
        <v>12</v>
      </c>
      <c r="J18" s="63">
        <f>SUM(J14:J17)</f>
        <v>0</v>
      </c>
      <c r="K18" s="52">
        <f>SUM(K14:K17)</f>
        <v>0</v>
      </c>
    </row>
    <row r="19" spans="1:11" ht="12.75">
      <c r="A19" s="228" t="s">
        <v>36</v>
      </c>
      <c r="B19" s="229"/>
      <c r="C19" s="229"/>
      <c r="D19" s="229"/>
      <c r="E19" s="229"/>
      <c r="F19" s="229"/>
      <c r="G19" s="229"/>
      <c r="H19" s="229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>
      <c r="A20" s="228" t="s">
        <v>37</v>
      </c>
      <c r="B20" s="229"/>
      <c r="C20" s="229"/>
      <c r="D20" s="229"/>
      <c r="E20" s="229"/>
      <c r="F20" s="229"/>
      <c r="G20" s="229"/>
      <c r="H20" s="229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17" t="s">
        <v>159</v>
      </c>
      <c r="B21" s="218"/>
      <c r="C21" s="218"/>
      <c r="D21" s="218"/>
      <c r="E21" s="218"/>
      <c r="F21" s="218"/>
      <c r="G21" s="218"/>
      <c r="H21" s="218"/>
      <c r="I21" s="274"/>
      <c r="J21" s="274"/>
      <c r="K21" s="275"/>
    </row>
    <row r="22" spans="1:11" ht="12.75">
      <c r="A22" s="225" t="s">
        <v>178</v>
      </c>
      <c r="B22" s="226"/>
      <c r="C22" s="226"/>
      <c r="D22" s="226"/>
      <c r="E22" s="226"/>
      <c r="F22" s="226"/>
      <c r="G22" s="226"/>
      <c r="H22" s="226"/>
      <c r="I22" s="1">
        <v>15</v>
      </c>
      <c r="J22" s="5"/>
      <c r="K22" s="7"/>
    </row>
    <row r="23" spans="1:11" ht="12.75">
      <c r="A23" s="225" t="s">
        <v>179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180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181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182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8" t="s">
        <v>168</v>
      </c>
      <c r="B27" s="229"/>
      <c r="C27" s="229"/>
      <c r="D27" s="229"/>
      <c r="E27" s="229"/>
      <c r="F27" s="229"/>
      <c r="G27" s="229"/>
      <c r="H27" s="229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5"/>
      <c r="K28" s="7"/>
    </row>
    <row r="29" spans="1:11" ht="12.75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8" t="s">
        <v>5</v>
      </c>
      <c r="B31" s="229"/>
      <c r="C31" s="229"/>
      <c r="D31" s="229"/>
      <c r="E31" s="229"/>
      <c r="F31" s="229"/>
      <c r="G31" s="229"/>
      <c r="H31" s="229"/>
      <c r="I31" s="1">
        <v>24</v>
      </c>
      <c r="J31" s="63">
        <f>SUM(J28:J30)</f>
        <v>0</v>
      </c>
      <c r="K31" s="52">
        <f>SUM(K28:K30)</f>
        <v>0</v>
      </c>
    </row>
    <row r="32" spans="1:11" ht="12.75">
      <c r="A32" s="228" t="s">
        <v>38</v>
      </c>
      <c r="B32" s="229"/>
      <c r="C32" s="229"/>
      <c r="D32" s="229"/>
      <c r="E32" s="229"/>
      <c r="F32" s="229"/>
      <c r="G32" s="229"/>
      <c r="H32" s="229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28" t="s">
        <v>39</v>
      </c>
      <c r="B33" s="229"/>
      <c r="C33" s="229"/>
      <c r="D33" s="229"/>
      <c r="E33" s="229"/>
      <c r="F33" s="229"/>
      <c r="G33" s="229"/>
      <c r="H33" s="229"/>
      <c r="I33" s="1">
        <v>26</v>
      </c>
      <c r="J33" s="63">
        <f>IF(J31&gt;J27,J31-J27,0)</f>
        <v>0</v>
      </c>
      <c r="K33" s="52">
        <f>IF(K31&gt;K27,K31-K27,0)</f>
        <v>0</v>
      </c>
    </row>
    <row r="34" spans="1:11" ht="12.75">
      <c r="A34" s="217" t="s">
        <v>160</v>
      </c>
      <c r="B34" s="218"/>
      <c r="C34" s="218"/>
      <c r="D34" s="218"/>
      <c r="E34" s="218"/>
      <c r="F34" s="218"/>
      <c r="G34" s="218"/>
      <c r="H34" s="218"/>
      <c r="I34" s="274"/>
      <c r="J34" s="274"/>
      <c r="K34" s="275"/>
    </row>
    <row r="35" spans="1:11" ht="12.75">
      <c r="A35" s="225" t="s">
        <v>174</v>
      </c>
      <c r="B35" s="226"/>
      <c r="C35" s="226"/>
      <c r="D35" s="226"/>
      <c r="E35" s="226"/>
      <c r="F35" s="226"/>
      <c r="G35" s="226"/>
      <c r="H35" s="226"/>
      <c r="I35" s="1">
        <v>27</v>
      </c>
      <c r="J35" s="5"/>
      <c r="K35" s="7"/>
    </row>
    <row r="36" spans="1:11" ht="12.75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8" t="s">
        <v>68</v>
      </c>
      <c r="B38" s="229"/>
      <c r="C38" s="229"/>
      <c r="D38" s="229"/>
      <c r="E38" s="229"/>
      <c r="F38" s="229"/>
      <c r="G38" s="229"/>
      <c r="H38" s="229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5"/>
      <c r="K39" s="7"/>
    </row>
    <row r="40" spans="1:11" ht="12.75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8" t="s">
        <v>69</v>
      </c>
      <c r="B44" s="229"/>
      <c r="C44" s="229"/>
      <c r="D44" s="229"/>
      <c r="E44" s="229"/>
      <c r="F44" s="229"/>
      <c r="G44" s="229"/>
      <c r="H44" s="229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228" t="s">
        <v>17</v>
      </c>
      <c r="B45" s="229"/>
      <c r="C45" s="229"/>
      <c r="D45" s="229"/>
      <c r="E45" s="229"/>
      <c r="F45" s="229"/>
      <c r="G45" s="229"/>
      <c r="H45" s="229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28" t="s">
        <v>18</v>
      </c>
      <c r="B46" s="229"/>
      <c r="C46" s="229"/>
      <c r="D46" s="229"/>
      <c r="E46" s="229"/>
      <c r="F46" s="229"/>
      <c r="G46" s="229"/>
      <c r="H46" s="229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25" t="s">
        <v>161</v>
      </c>
      <c r="B49" s="226"/>
      <c r="C49" s="226"/>
      <c r="D49" s="226"/>
      <c r="E49" s="226"/>
      <c r="F49" s="226"/>
      <c r="G49" s="226"/>
      <c r="H49" s="226"/>
      <c r="I49" s="1">
        <v>41</v>
      </c>
      <c r="J49" s="5"/>
      <c r="K49" s="7"/>
    </row>
    <row r="50" spans="1:11" ht="12.75">
      <c r="A50" s="225" t="s">
        <v>175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.75">
      <c r="A51" s="225" t="s">
        <v>176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/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4">
        <f>J49+J50-J51</f>
        <v>0</v>
      </c>
      <c r="K52" s="60">
        <f>K49+K50-K51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zoomScalePageLayoutView="0" workbookViewId="0" topLeftCell="A10">
      <selection activeCell="M39" sqref="M39"/>
    </sheetView>
  </sheetViews>
  <sheetFormatPr defaultColWidth="9.140625" defaultRowHeight="12.75"/>
  <cols>
    <col min="1" max="9" width="9.140625" style="51" customWidth="1"/>
    <col min="10" max="10" width="9.8515625" style="51" bestFit="1" customWidth="1"/>
    <col min="11" max="11" width="10.140625" style="51" customWidth="1"/>
    <col min="12" max="16384" width="9.140625" style="51" customWidth="1"/>
  </cols>
  <sheetData>
    <row r="1" spans="1:11" ht="12.75" customHeight="1">
      <c r="A1" s="280" t="s">
        <v>197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9" t="s">
        <v>362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8" t="s">
        <v>346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23.25">
      <c r="A4" s="282" t="s">
        <v>59</v>
      </c>
      <c r="B4" s="282"/>
      <c r="C4" s="282"/>
      <c r="D4" s="282"/>
      <c r="E4" s="282"/>
      <c r="F4" s="282"/>
      <c r="G4" s="282"/>
      <c r="H4" s="282"/>
      <c r="I4" s="65" t="s">
        <v>279</v>
      </c>
      <c r="J4" s="66" t="s">
        <v>319</v>
      </c>
      <c r="K4" s="66" t="s">
        <v>320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71">
        <v>2</v>
      </c>
      <c r="J5" s="72" t="s">
        <v>283</v>
      </c>
      <c r="K5" s="72" t="s">
        <v>284</v>
      </c>
    </row>
    <row r="6" spans="1:11" ht="12.75">
      <c r="A6" s="217" t="s">
        <v>156</v>
      </c>
      <c r="B6" s="218"/>
      <c r="C6" s="218"/>
      <c r="D6" s="218"/>
      <c r="E6" s="218"/>
      <c r="F6" s="218"/>
      <c r="G6" s="218"/>
      <c r="H6" s="218"/>
      <c r="I6" s="274"/>
      <c r="J6" s="274"/>
      <c r="K6" s="275"/>
    </row>
    <row r="7" spans="1:11" ht="12.75">
      <c r="A7" s="225" t="s">
        <v>199</v>
      </c>
      <c r="B7" s="226"/>
      <c r="C7" s="226"/>
      <c r="D7" s="226"/>
      <c r="E7" s="226"/>
      <c r="F7" s="226"/>
      <c r="G7" s="226"/>
      <c r="H7" s="226"/>
      <c r="I7" s="1">
        <v>1</v>
      </c>
      <c r="J7" s="7">
        <v>701615912</v>
      </c>
      <c r="K7" s="7">
        <v>434986685</v>
      </c>
    </row>
    <row r="8" spans="1:11" ht="12.75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7">
        <v>24356</v>
      </c>
      <c r="K8" s="7">
        <v>26037</v>
      </c>
    </row>
    <row r="9" spans="1:11" ht="12.75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7">
        <v>253336</v>
      </c>
      <c r="K9" s="7">
        <v>462409</v>
      </c>
    </row>
    <row r="10" spans="1:11" ht="12.75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7">
        <v>5532145</v>
      </c>
      <c r="K10" s="7">
        <v>7063735</v>
      </c>
    </row>
    <row r="11" spans="1:11" ht="12.75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7">
        <v>142378</v>
      </c>
      <c r="K11" s="7">
        <v>2288705</v>
      </c>
    </row>
    <row r="12" spans="1:11" ht="12.75">
      <c r="A12" s="228" t="s">
        <v>198</v>
      </c>
      <c r="B12" s="229"/>
      <c r="C12" s="229"/>
      <c r="D12" s="229"/>
      <c r="E12" s="229"/>
      <c r="F12" s="229"/>
      <c r="G12" s="229"/>
      <c r="H12" s="229"/>
      <c r="I12" s="1">
        <v>6</v>
      </c>
      <c r="J12" s="52">
        <f>SUM(J7:J11)</f>
        <v>707568127</v>
      </c>
      <c r="K12" s="52">
        <f>SUM(K7:K11)</f>
        <v>444827571</v>
      </c>
    </row>
    <row r="13" spans="1:11" ht="12.75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7">
        <v>268055213</v>
      </c>
      <c r="K13" s="7">
        <v>285196395</v>
      </c>
    </row>
    <row r="14" spans="1:11" ht="12.75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7">
        <v>53455787</v>
      </c>
      <c r="K14" s="7">
        <v>54321540</v>
      </c>
    </row>
    <row r="15" spans="1:11" ht="12.75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7"/>
      <c r="K15" s="7"/>
    </row>
    <row r="16" spans="1:11" ht="12.75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7">
        <v>13343528</v>
      </c>
      <c r="K16" s="7">
        <v>9090511</v>
      </c>
    </row>
    <row r="17" spans="1:11" ht="12.75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7">
        <v>27388014</v>
      </c>
      <c r="K17" s="7">
        <v>30217919</v>
      </c>
    </row>
    <row r="18" spans="1:11" ht="12.75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7">
        <v>10145628</v>
      </c>
      <c r="K18" s="7">
        <v>12124727</v>
      </c>
    </row>
    <row r="19" spans="1:11" ht="12.75">
      <c r="A19" s="228" t="s">
        <v>47</v>
      </c>
      <c r="B19" s="229"/>
      <c r="C19" s="229"/>
      <c r="D19" s="229"/>
      <c r="E19" s="229"/>
      <c r="F19" s="229"/>
      <c r="G19" s="229"/>
      <c r="H19" s="229"/>
      <c r="I19" s="1">
        <v>13</v>
      </c>
      <c r="J19" s="52">
        <f>SUM(J13:J18)</f>
        <v>372388170</v>
      </c>
      <c r="K19" s="52">
        <f>SUM(K13:K18)</f>
        <v>390951092</v>
      </c>
    </row>
    <row r="20" spans="1:11" ht="12.75">
      <c r="A20" s="228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52">
        <f>IF(J12&gt;J19,J12-J19,0)</f>
        <v>335179957</v>
      </c>
      <c r="K20" s="52">
        <f>IF(K12&gt;K19,K12-K19,0)</f>
        <v>53876479</v>
      </c>
    </row>
    <row r="21" spans="1:11" ht="12.75">
      <c r="A21" s="240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52">
        <f>IF(J19&gt;J12,J19-J12,0)</f>
        <v>0</v>
      </c>
      <c r="K21" s="52">
        <f>IF(K19&gt;K12,K19-K12,0)</f>
        <v>0</v>
      </c>
    </row>
    <row r="22" spans="1:11" ht="12.75">
      <c r="A22" s="217" t="s">
        <v>159</v>
      </c>
      <c r="B22" s="218"/>
      <c r="C22" s="218"/>
      <c r="D22" s="218"/>
      <c r="E22" s="218"/>
      <c r="F22" s="218"/>
      <c r="G22" s="218"/>
      <c r="H22" s="218"/>
      <c r="I22" s="274"/>
      <c r="J22" s="274"/>
      <c r="K22" s="275"/>
    </row>
    <row r="23" spans="1:11" ht="12.75">
      <c r="A23" s="225" t="s">
        <v>165</v>
      </c>
      <c r="B23" s="226"/>
      <c r="C23" s="226"/>
      <c r="D23" s="226"/>
      <c r="E23" s="226"/>
      <c r="F23" s="226"/>
      <c r="G23" s="226"/>
      <c r="H23" s="226"/>
      <c r="I23" s="1">
        <v>16</v>
      </c>
      <c r="J23" s="7">
        <v>1622081</v>
      </c>
      <c r="K23" s="7">
        <v>3763633</v>
      </c>
    </row>
    <row r="24" spans="1:11" ht="12.75">
      <c r="A24" s="225" t="s">
        <v>166</v>
      </c>
      <c r="B24" s="226"/>
      <c r="C24" s="226"/>
      <c r="D24" s="226"/>
      <c r="E24" s="226"/>
      <c r="F24" s="226"/>
      <c r="G24" s="226"/>
      <c r="H24" s="226"/>
      <c r="I24" s="1">
        <v>17</v>
      </c>
      <c r="J24" s="7"/>
      <c r="K24" s="7"/>
    </row>
    <row r="25" spans="1:11" ht="12.75">
      <c r="A25" s="225" t="s">
        <v>321</v>
      </c>
      <c r="B25" s="226"/>
      <c r="C25" s="226"/>
      <c r="D25" s="226"/>
      <c r="E25" s="226"/>
      <c r="F25" s="226"/>
      <c r="G25" s="226"/>
      <c r="H25" s="226"/>
      <c r="I25" s="1">
        <v>18</v>
      </c>
      <c r="J25" s="7">
        <v>6618</v>
      </c>
      <c r="K25" s="7">
        <v>138949</v>
      </c>
    </row>
    <row r="26" spans="1:11" ht="12.75">
      <c r="A26" s="225" t="s">
        <v>322</v>
      </c>
      <c r="B26" s="226"/>
      <c r="C26" s="226"/>
      <c r="D26" s="226"/>
      <c r="E26" s="226"/>
      <c r="F26" s="226"/>
      <c r="G26" s="226"/>
      <c r="H26" s="226"/>
      <c r="I26" s="1">
        <v>19</v>
      </c>
      <c r="J26" s="7"/>
      <c r="K26" s="7"/>
    </row>
    <row r="27" spans="1:11" ht="12.75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7">
        <v>992529</v>
      </c>
      <c r="K27" s="7">
        <v>87583622</v>
      </c>
    </row>
    <row r="28" spans="1:11" ht="12.75">
      <c r="A28" s="228" t="s">
        <v>114</v>
      </c>
      <c r="B28" s="229"/>
      <c r="C28" s="229"/>
      <c r="D28" s="229"/>
      <c r="E28" s="229"/>
      <c r="F28" s="229"/>
      <c r="G28" s="229"/>
      <c r="H28" s="229"/>
      <c r="I28" s="1">
        <v>21</v>
      </c>
      <c r="J28" s="52">
        <f>SUM(J23:J27)</f>
        <v>2621228</v>
      </c>
      <c r="K28" s="52">
        <f>SUM(K23:K27)</f>
        <v>91486204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7">
        <v>5032408</v>
      </c>
      <c r="K29" s="7">
        <v>9945946</v>
      </c>
    </row>
    <row r="30" spans="1:13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7"/>
      <c r="K30" s="7"/>
      <c r="M30" s="70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7"/>
      <c r="K31" s="7">
        <v>81580544</v>
      </c>
    </row>
    <row r="32" spans="1:11" ht="12.75">
      <c r="A32" s="228" t="s">
        <v>48</v>
      </c>
      <c r="B32" s="229"/>
      <c r="C32" s="229"/>
      <c r="D32" s="229"/>
      <c r="E32" s="229"/>
      <c r="F32" s="229"/>
      <c r="G32" s="229"/>
      <c r="H32" s="229"/>
      <c r="I32" s="1">
        <v>25</v>
      </c>
      <c r="J32" s="52">
        <f>SUM(J29:J31)</f>
        <v>5032408</v>
      </c>
      <c r="K32" s="52">
        <f>SUM(K29:K31)</f>
        <v>91526490</v>
      </c>
    </row>
    <row r="33" spans="1:11" ht="12.75">
      <c r="A33" s="228" t="s">
        <v>110</v>
      </c>
      <c r="B33" s="229"/>
      <c r="C33" s="229"/>
      <c r="D33" s="229"/>
      <c r="E33" s="229"/>
      <c r="F33" s="229"/>
      <c r="G33" s="229"/>
      <c r="H33" s="229"/>
      <c r="I33" s="1">
        <v>26</v>
      </c>
      <c r="J33" s="52">
        <f>IF(J28&gt;J32,J28-J32,0)</f>
        <v>0</v>
      </c>
      <c r="K33" s="52">
        <f>IF(K28&gt;K32,K28-K32,0)</f>
        <v>0</v>
      </c>
    </row>
    <row r="34" spans="1:11" ht="12.75">
      <c r="A34" s="228" t="s">
        <v>111</v>
      </c>
      <c r="B34" s="229"/>
      <c r="C34" s="229"/>
      <c r="D34" s="229"/>
      <c r="E34" s="229"/>
      <c r="F34" s="229"/>
      <c r="G34" s="229"/>
      <c r="H34" s="229"/>
      <c r="I34" s="1">
        <v>27</v>
      </c>
      <c r="J34" s="52">
        <f>IF(J32&gt;J28,J32-J28,0)</f>
        <v>2411180</v>
      </c>
      <c r="K34" s="52">
        <f>IF(K32&gt;K28,K32-K28,0)</f>
        <v>40286</v>
      </c>
    </row>
    <row r="35" spans="1:11" ht="12.75">
      <c r="A35" s="217" t="s">
        <v>160</v>
      </c>
      <c r="B35" s="218"/>
      <c r="C35" s="218"/>
      <c r="D35" s="218"/>
      <c r="E35" s="218"/>
      <c r="F35" s="218"/>
      <c r="G35" s="218"/>
      <c r="H35" s="218"/>
      <c r="I35" s="274">
        <v>0</v>
      </c>
      <c r="J35" s="274"/>
      <c r="K35" s="275"/>
    </row>
    <row r="36" spans="1:11" ht="12.75">
      <c r="A36" s="225" t="s">
        <v>174</v>
      </c>
      <c r="B36" s="226"/>
      <c r="C36" s="226"/>
      <c r="D36" s="226"/>
      <c r="E36" s="226"/>
      <c r="F36" s="226"/>
      <c r="G36" s="226"/>
      <c r="H36" s="226"/>
      <c r="I36" s="1">
        <v>28</v>
      </c>
      <c r="J36" s="7">
        <v>0</v>
      </c>
      <c r="K36" s="7">
        <v>0</v>
      </c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7">
        <v>0</v>
      </c>
      <c r="K37" s="7">
        <v>0</v>
      </c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7">
        <v>24250105</v>
      </c>
      <c r="K38" s="7">
        <v>22034598</v>
      </c>
    </row>
    <row r="39" spans="1:11" ht="12.75">
      <c r="A39" s="228" t="s">
        <v>49</v>
      </c>
      <c r="B39" s="229"/>
      <c r="C39" s="229"/>
      <c r="D39" s="229"/>
      <c r="E39" s="229"/>
      <c r="F39" s="229"/>
      <c r="G39" s="229"/>
      <c r="H39" s="229"/>
      <c r="I39" s="1">
        <v>31</v>
      </c>
      <c r="J39" s="52">
        <f>SUM(J36:J38)</f>
        <v>24250105</v>
      </c>
      <c r="K39" s="52">
        <f>SUM(K36:K38)</f>
        <v>22034598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7">
        <v>160738520</v>
      </c>
      <c r="K40" s="7">
        <v>34249913</v>
      </c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7"/>
      <c r="K41" s="7"/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7">
        <v>8473348</v>
      </c>
      <c r="K42" s="7">
        <v>11430782</v>
      </c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7">
        <v>7063500</v>
      </c>
      <c r="K43" s="7">
        <v>2969900</v>
      </c>
    </row>
    <row r="44" spans="1:11" ht="12.75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7">
        <v>40008101</v>
      </c>
      <c r="K44" s="7">
        <v>20209600</v>
      </c>
    </row>
    <row r="45" spans="1:11" ht="12.75">
      <c r="A45" s="228" t="s">
        <v>148</v>
      </c>
      <c r="B45" s="229"/>
      <c r="C45" s="229"/>
      <c r="D45" s="229"/>
      <c r="E45" s="229"/>
      <c r="F45" s="229"/>
      <c r="G45" s="229"/>
      <c r="H45" s="229"/>
      <c r="I45" s="1">
        <v>37</v>
      </c>
      <c r="J45" s="52">
        <f>SUM(J40:J44)</f>
        <v>216283469</v>
      </c>
      <c r="K45" s="52">
        <f>SUM(K40:K44)</f>
        <v>68860195</v>
      </c>
    </row>
    <row r="46" spans="1:11" ht="12.75">
      <c r="A46" s="228" t="s">
        <v>162</v>
      </c>
      <c r="B46" s="229"/>
      <c r="C46" s="229"/>
      <c r="D46" s="229"/>
      <c r="E46" s="229"/>
      <c r="F46" s="229"/>
      <c r="G46" s="229"/>
      <c r="H46" s="229"/>
      <c r="I46" s="1">
        <v>38</v>
      </c>
      <c r="J46" s="52">
        <f>IF(J39&gt;J45,J39-J45,0)</f>
        <v>0</v>
      </c>
      <c r="K46" s="52">
        <f>IF(K39&gt;K45,K39-K45,0)</f>
        <v>0</v>
      </c>
    </row>
    <row r="47" spans="1:11" ht="12.75">
      <c r="A47" s="228" t="s">
        <v>163</v>
      </c>
      <c r="B47" s="229"/>
      <c r="C47" s="229"/>
      <c r="D47" s="229"/>
      <c r="E47" s="229"/>
      <c r="F47" s="229"/>
      <c r="G47" s="229"/>
      <c r="H47" s="229"/>
      <c r="I47" s="1">
        <v>39</v>
      </c>
      <c r="J47" s="52">
        <f>IF(J45&gt;J39,J45-J39,0)</f>
        <v>192033364</v>
      </c>
      <c r="K47" s="52">
        <f>IF(K45&gt;K39,K45-K39,0)</f>
        <v>46825597</v>
      </c>
    </row>
    <row r="48" spans="1:11" ht="12.75">
      <c r="A48" s="228" t="s">
        <v>149</v>
      </c>
      <c r="B48" s="229"/>
      <c r="C48" s="229"/>
      <c r="D48" s="229"/>
      <c r="E48" s="229"/>
      <c r="F48" s="229"/>
      <c r="G48" s="229"/>
      <c r="H48" s="229"/>
      <c r="I48" s="1">
        <v>40</v>
      </c>
      <c r="J48" s="52">
        <f>IF(J20-J21+J33-J34+J46-J47&gt;0,J20-J21+J33-J34+J46-J47,0)</f>
        <v>140735413</v>
      </c>
      <c r="K48" s="52">
        <f>IF(K20-K21+K33-K34+K46-K47&gt;0,K20-K21+K33-K34+K46-K47,0)</f>
        <v>7010596</v>
      </c>
    </row>
    <row r="49" spans="1:11" ht="12.75">
      <c r="A49" s="228" t="s">
        <v>15</v>
      </c>
      <c r="B49" s="229"/>
      <c r="C49" s="229"/>
      <c r="D49" s="229"/>
      <c r="E49" s="229"/>
      <c r="F49" s="229"/>
      <c r="G49" s="229"/>
      <c r="H49" s="229"/>
      <c r="I49" s="1">
        <v>41</v>
      </c>
      <c r="J49" s="52">
        <v>0</v>
      </c>
      <c r="K49" s="52">
        <f>IF(K21-K20+K34-K33+K47-K46&gt;0,K21-K20+K34-K33+K47-K46,0)</f>
        <v>0</v>
      </c>
    </row>
    <row r="50" spans="1:11" ht="12.75">
      <c r="A50" s="228" t="s">
        <v>161</v>
      </c>
      <c r="B50" s="229"/>
      <c r="C50" s="229"/>
      <c r="D50" s="229"/>
      <c r="E50" s="229"/>
      <c r="F50" s="229"/>
      <c r="G50" s="229"/>
      <c r="H50" s="229"/>
      <c r="I50" s="1">
        <v>42</v>
      </c>
      <c r="J50" s="7">
        <v>19877304</v>
      </c>
      <c r="K50" s="7">
        <v>24602695</v>
      </c>
    </row>
    <row r="51" spans="1:11" ht="12.75">
      <c r="A51" s="228" t="s">
        <v>175</v>
      </c>
      <c r="B51" s="229"/>
      <c r="C51" s="229"/>
      <c r="D51" s="229"/>
      <c r="E51" s="229"/>
      <c r="F51" s="229"/>
      <c r="G51" s="229"/>
      <c r="H51" s="229"/>
      <c r="I51" s="1">
        <v>43</v>
      </c>
      <c r="J51" s="7">
        <v>140735413</v>
      </c>
      <c r="K51" s="7">
        <v>7010596</v>
      </c>
    </row>
    <row r="52" spans="1:11" ht="12.75">
      <c r="A52" s="228" t="s">
        <v>176</v>
      </c>
      <c r="B52" s="229"/>
      <c r="C52" s="229"/>
      <c r="D52" s="229"/>
      <c r="E52" s="229"/>
      <c r="F52" s="229"/>
      <c r="G52" s="229"/>
      <c r="H52" s="229"/>
      <c r="I52" s="1">
        <v>44</v>
      </c>
      <c r="J52" s="7"/>
      <c r="K52" s="7"/>
    </row>
    <row r="53" spans="1:11" ht="12.75">
      <c r="A53" s="240" t="s">
        <v>177</v>
      </c>
      <c r="B53" s="241"/>
      <c r="C53" s="241"/>
      <c r="D53" s="241"/>
      <c r="E53" s="241"/>
      <c r="F53" s="241"/>
      <c r="G53" s="241"/>
      <c r="H53" s="241"/>
      <c r="I53" s="4">
        <v>45</v>
      </c>
      <c r="J53" s="60">
        <f>J50+J51-J52</f>
        <v>160612717</v>
      </c>
      <c r="K53" s="60">
        <f>K50+K51-K52</f>
        <v>31613291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1" sqref="J1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305" t="s">
        <v>281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74"/>
    </row>
    <row r="2" spans="1:12" ht="15.75">
      <c r="A2" s="41"/>
      <c r="B2" s="73"/>
      <c r="C2" s="290" t="s">
        <v>282</v>
      </c>
      <c r="D2" s="290"/>
      <c r="E2" s="123" t="s">
        <v>357</v>
      </c>
      <c r="F2" s="42" t="s">
        <v>250</v>
      </c>
      <c r="G2" s="291" t="s">
        <v>358</v>
      </c>
      <c r="H2" s="292"/>
      <c r="I2" s="73"/>
      <c r="J2" s="73"/>
      <c r="K2" s="73"/>
      <c r="L2" s="76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79" t="s">
        <v>305</v>
      </c>
      <c r="J3" s="80" t="s">
        <v>150</v>
      </c>
      <c r="K3" s="80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2">
        <v>2</v>
      </c>
      <c r="J4" s="81" t="s">
        <v>283</v>
      </c>
      <c r="K4" s="81" t="s">
        <v>284</v>
      </c>
    </row>
    <row r="5" spans="1:11" ht="12.75">
      <c r="A5" s="295" t="s">
        <v>285</v>
      </c>
      <c r="B5" s="296"/>
      <c r="C5" s="296"/>
      <c r="D5" s="296"/>
      <c r="E5" s="296"/>
      <c r="F5" s="296"/>
      <c r="G5" s="296"/>
      <c r="H5" s="296"/>
      <c r="I5" s="43">
        <v>1</v>
      </c>
      <c r="J5" s="44">
        <v>118472000</v>
      </c>
      <c r="K5" s="44">
        <v>118472000</v>
      </c>
    </row>
    <row r="6" spans="1:11" ht="12.75">
      <c r="A6" s="295" t="s">
        <v>286</v>
      </c>
      <c r="B6" s="296"/>
      <c r="C6" s="296"/>
      <c r="D6" s="296"/>
      <c r="E6" s="296"/>
      <c r="F6" s="296"/>
      <c r="G6" s="296"/>
      <c r="H6" s="296"/>
      <c r="I6" s="43">
        <v>2</v>
      </c>
      <c r="J6" s="7">
        <v>13651335</v>
      </c>
      <c r="K6" s="7">
        <v>13651334</v>
      </c>
    </row>
    <row r="7" spans="1:11" ht="12.75">
      <c r="A7" s="295" t="s">
        <v>287</v>
      </c>
      <c r="B7" s="296"/>
      <c r="C7" s="296"/>
      <c r="D7" s="296"/>
      <c r="E7" s="296"/>
      <c r="F7" s="296"/>
      <c r="G7" s="296"/>
      <c r="H7" s="296"/>
      <c r="I7" s="43">
        <v>3</v>
      </c>
      <c r="J7" s="45">
        <v>32384390</v>
      </c>
      <c r="K7" s="45">
        <v>39057837</v>
      </c>
    </row>
    <row r="8" spans="1:11" ht="12.75">
      <c r="A8" s="295" t="s">
        <v>288</v>
      </c>
      <c r="B8" s="296"/>
      <c r="C8" s="296"/>
      <c r="D8" s="296"/>
      <c r="E8" s="296"/>
      <c r="F8" s="296"/>
      <c r="G8" s="296"/>
      <c r="H8" s="296"/>
      <c r="I8" s="43">
        <v>4</v>
      </c>
      <c r="J8" s="45">
        <v>296313319</v>
      </c>
      <c r="K8" s="45">
        <v>358562661</v>
      </c>
    </row>
    <row r="9" spans="1:11" ht="12.75">
      <c r="A9" s="295" t="s">
        <v>289</v>
      </c>
      <c r="B9" s="296"/>
      <c r="C9" s="296"/>
      <c r="D9" s="296"/>
      <c r="E9" s="296"/>
      <c r="F9" s="296"/>
      <c r="G9" s="296"/>
      <c r="H9" s="296"/>
      <c r="I9" s="43">
        <v>5</v>
      </c>
      <c r="J9" s="45">
        <v>29401915</v>
      </c>
      <c r="K9" s="45">
        <v>-18762099</v>
      </c>
    </row>
    <row r="10" spans="1:11" ht="12.75">
      <c r="A10" s="295" t="s">
        <v>290</v>
      </c>
      <c r="B10" s="296"/>
      <c r="C10" s="296"/>
      <c r="D10" s="296"/>
      <c r="E10" s="296"/>
      <c r="F10" s="296"/>
      <c r="G10" s="296"/>
      <c r="H10" s="296"/>
      <c r="I10" s="43">
        <v>6</v>
      </c>
      <c r="J10" s="45"/>
      <c r="K10" s="45"/>
    </row>
    <row r="11" spans="1:11" ht="12.75">
      <c r="A11" s="295" t="s">
        <v>291</v>
      </c>
      <c r="B11" s="296"/>
      <c r="C11" s="296"/>
      <c r="D11" s="296"/>
      <c r="E11" s="296"/>
      <c r="F11" s="296"/>
      <c r="G11" s="296"/>
      <c r="H11" s="296"/>
      <c r="I11" s="43">
        <v>7</v>
      </c>
      <c r="J11" s="45"/>
      <c r="K11" s="45"/>
    </row>
    <row r="12" spans="1:11" ht="12.75">
      <c r="A12" s="295" t="s">
        <v>292</v>
      </c>
      <c r="B12" s="296"/>
      <c r="C12" s="296"/>
      <c r="D12" s="296"/>
      <c r="E12" s="296"/>
      <c r="F12" s="296"/>
      <c r="G12" s="296"/>
      <c r="H12" s="296"/>
      <c r="I12" s="43">
        <v>8</v>
      </c>
      <c r="J12" s="45"/>
      <c r="K12" s="45"/>
    </row>
    <row r="13" spans="1:11" ht="12.75">
      <c r="A13" s="295" t="s">
        <v>293</v>
      </c>
      <c r="B13" s="296"/>
      <c r="C13" s="296"/>
      <c r="D13" s="296"/>
      <c r="E13" s="296"/>
      <c r="F13" s="296"/>
      <c r="G13" s="296"/>
      <c r="H13" s="296"/>
      <c r="I13" s="43">
        <v>9</v>
      </c>
      <c r="J13" s="45"/>
      <c r="K13" s="45"/>
    </row>
    <row r="14" spans="1:11" ht="12.75">
      <c r="A14" s="297" t="s">
        <v>294</v>
      </c>
      <c r="B14" s="298"/>
      <c r="C14" s="298"/>
      <c r="D14" s="298"/>
      <c r="E14" s="298"/>
      <c r="F14" s="298"/>
      <c r="G14" s="298"/>
      <c r="H14" s="298"/>
      <c r="I14" s="43">
        <v>10</v>
      </c>
      <c r="J14" s="77">
        <f>SUM(J5:J13)</f>
        <v>490222959</v>
      </c>
      <c r="K14" s="77">
        <f>SUM(K5:K13)</f>
        <v>510981733</v>
      </c>
    </row>
    <row r="15" spans="1:11" ht="12.75">
      <c r="A15" s="295" t="s">
        <v>295</v>
      </c>
      <c r="B15" s="296"/>
      <c r="C15" s="296"/>
      <c r="D15" s="296"/>
      <c r="E15" s="296"/>
      <c r="F15" s="296"/>
      <c r="G15" s="296"/>
      <c r="H15" s="296"/>
      <c r="I15" s="43">
        <v>11</v>
      </c>
      <c r="J15" s="45"/>
      <c r="K15" s="45"/>
    </row>
    <row r="16" spans="1:11" ht="12.75">
      <c r="A16" s="295" t="s">
        <v>296</v>
      </c>
      <c r="B16" s="296"/>
      <c r="C16" s="296"/>
      <c r="D16" s="296"/>
      <c r="E16" s="296"/>
      <c r="F16" s="296"/>
      <c r="G16" s="296"/>
      <c r="H16" s="296"/>
      <c r="I16" s="43">
        <v>12</v>
      </c>
      <c r="J16" s="45"/>
      <c r="K16" s="45"/>
    </row>
    <row r="17" spans="1:11" ht="12.75">
      <c r="A17" s="295" t="s">
        <v>297</v>
      </c>
      <c r="B17" s="296"/>
      <c r="C17" s="296"/>
      <c r="D17" s="296"/>
      <c r="E17" s="296"/>
      <c r="F17" s="296"/>
      <c r="G17" s="296"/>
      <c r="H17" s="296"/>
      <c r="I17" s="43">
        <v>13</v>
      </c>
      <c r="J17" s="45"/>
      <c r="K17" s="45"/>
    </row>
    <row r="18" spans="1:11" ht="12.75">
      <c r="A18" s="295" t="s">
        <v>298</v>
      </c>
      <c r="B18" s="296"/>
      <c r="C18" s="296"/>
      <c r="D18" s="296"/>
      <c r="E18" s="296"/>
      <c r="F18" s="296"/>
      <c r="G18" s="296"/>
      <c r="H18" s="296"/>
      <c r="I18" s="43">
        <v>14</v>
      </c>
      <c r="J18" s="45"/>
      <c r="K18" s="45"/>
    </row>
    <row r="19" spans="1:11" ht="12.75">
      <c r="A19" s="295" t="s">
        <v>299</v>
      </c>
      <c r="B19" s="296"/>
      <c r="C19" s="296"/>
      <c r="D19" s="296"/>
      <c r="E19" s="296"/>
      <c r="F19" s="296"/>
      <c r="G19" s="296"/>
      <c r="H19" s="296"/>
      <c r="I19" s="43">
        <v>15</v>
      </c>
      <c r="J19" s="45"/>
      <c r="K19" s="45"/>
    </row>
    <row r="20" spans="1:11" ht="12.75">
      <c r="A20" s="295" t="s">
        <v>300</v>
      </c>
      <c r="B20" s="296"/>
      <c r="C20" s="296"/>
      <c r="D20" s="296"/>
      <c r="E20" s="296"/>
      <c r="F20" s="296"/>
      <c r="G20" s="296"/>
      <c r="H20" s="296"/>
      <c r="I20" s="43">
        <v>16</v>
      </c>
      <c r="J20" s="45">
        <v>15449674</v>
      </c>
      <c r="K20" s="45">
        <v>-12925383</v>
      </c>
    </row>
    <row r="21" spans="1:11" ht="12.75">
      <c r="A21" s="297" t="s">
        <v>301</v>
      </c>
      <c r="B21" s="298"/>
      <c r="C21" s="298"/>
      <c r="D21" s="298"/>
      <c r="E21" s="298"/>
      <c r="F21" s="298"/>
      <c r="G21" s="298"/>
      <c r="H21" s="298"/>
      <c r="I21" s="43">
        <v>17</v>
      </c>
      <c r="J21" s="78">
        <f>SUM(J15:J20)</f>
        <v>15449674</v>
      </c>
      <c r="K21" s="78">
        <f>SUM(K15:K20)</f>
        <v>-12925383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9" t="s">
        <v>302</v>
      </c>
      <c r="B23" s="300"/>
      <c r="C23" s="300"/>
      <c r="D23" s="300"/>
      <c r="E23" s="300"/>
      <c r="F23" s="300"/>
      <c r="G23" s="300"/>
      <c r="H23" s="300"/>
      <c r="I23" s="46">
        <v>18</v>
      </c>
      <c r="J23" s="44"/>
      <c r="K23" s="44"/>
    </row>
    <row r="24" spans="1:11" ht="17.25" customHeight="1">
      <c r="A24" s="301" t="s">
        <v>303</v>
      </c>
      <c r="B24" s="302"/>
      <c r="C24" s="302"/>
      <c r="D24" s="302"/>
      <c r="E24" s="302"/>
      <c r="F24" s="302"/>
      <c r="G24" s="302"/>
      <c r="H24" s="302"/>
      <c r="I24" s="47">
        <v>19</v>
      </c>
      <c r="J24" s="78"/>
      <c r="K24" s="78"/>
    </row>
    <row r="25" spans="1:11" ht="30" customHeight="1">
      <c r="A25" s="303" t="s">
        <v>304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1" t="s">
        <v>280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2" t="s">
        <v>316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2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</row>
    <row r="8" spans="1:10" ht="12.7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</row>
    <row r="9" spans="1:10" ht="12.7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</row>
    <row r="10" spans="1:10" ht="12.7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Sanja Starčević</cp:lastModifiedBy>
  <cp:lastPrinted>2014-08-28T11:46:08Z</cp:lastPrinted>
  <dcterms:created xsi:type="dcterms:W3CDTF">2008-10-17T11:51:54Z</dcterms:created>
  <dcterms:modified xsi:type="dcterms:W3CDTF">2018-08-30T06:48:27Z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