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65" windowWidth="22245" windowHeight="1459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<sst xmlns="http://schemas.openxmlformats.org/spreadsheetml/2006/main" count="409" uniqueCount="357">
  <si>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</si>
  <si>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</si>
  <si>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</si>
  <si>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</si>
  <si>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</si>
  <si>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</si>
  <si>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</si>
  <si>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</si>
  <si>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</si>
  <si>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</si>
  <si>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</si>
  <si>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</si>
  <si>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</si>
  <si>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</si>
  <si>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</si>
  <si>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</si>
  <si>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</si>
  <si>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</si>
  <si>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</si>
  <si>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</si>
  <si>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</si>
  <si>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</si>
  <si>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</si>
  <si>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</si>
  <si>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</si>
  <si>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</si>
  <si>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</si>
  <si>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</si>
  <si>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</si>
  <si>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</si>
  <si>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</si>
  <si>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</si>
  <si>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</si>
  <si>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</si>
  <si>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</si>
  <si>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</si>
  <si>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</si>
  <si>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</si>
  <si>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</si>
  <si>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</si>
  <si>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</si>
  <si>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</si>
  <si>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</si>
  <si>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</si>
  <si>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</si>
  <si>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</si>
  <si>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</si>
  <si>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</si>
  <si>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</si>
  <si>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</si>
  <si>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</si>
  <si>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</si>
  <si>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</si>
  <si>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</si>
  <si>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</si>
  <si>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</si>
  <si>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</si>
  <si>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</si>
  <si>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</si>
  <si>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</si>
  <si>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</si>
  <si>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</si>
  <si>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</si>
  <si>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</si>
  <si>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</si>
  <si>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</si>
  <si>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</si>
  <si>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</si>
  <si>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</si>
  <si>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</si>
  <si>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</si>
  <si>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</si>
  <si>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</si>
  <si>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</si>
  <si>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</si>
  <si>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</si>
  <si>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</si>
  <si>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</si>
  <si>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</si>
  <si>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</si>
  <si>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</si>
  <si>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</si>
  <si>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</si>
  <si>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</si>
  <si>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</si>
  <si>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</si>
  <si>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</si>
  <si>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</si>
  <si>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</si>
  <si>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</si>
  <si>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</si>
  <si>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</si>
  <si>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</si>
  <si>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</si>
  <si>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</si>
  <si>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</si>
  <si>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</si>
  <si>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</si>
  <si>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</si>
  <si>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</si>
  <si>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</si>
  <si>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</si>
  <si>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</si>
  <si>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</si>
  <si>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</si>
  <si>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</si>
  <si>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</si>
  <si>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</si>
  <si>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</si>
  <si>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</si>
  <si>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</si>
  <si>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</si>
  <si>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</si>
  <si>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</si>
  <si>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</si>
  <si>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</si>
  <si>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</si>
  <si>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</si>
  <si>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</si>
  <si>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</si>
  <si>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</si>
  <si>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</si>
  <si>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</si>
  <si>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</si>
  <si>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</si>
  <si>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</si>
  <si>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</si>
  <si>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</si>
  <si>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</si>
  <si>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</si>
  <si>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</si>
  <si>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</si>
  <si>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</si>
  <si>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</si>
  <si>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</si>
  <si>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</si>
  <si>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</si>
  <si>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</si>
  <si>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</si>
  <si>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</si>
  <si>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</si>
  <si>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</si>
  <si>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</si>
  <si>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</si>
  <si>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</si>
  <si>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</si>
  <si>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</si>
  <si>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</si>
  <si>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</si>
  <si>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</si>
  <si>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</si>
  <si>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</si>
  <si>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</si>
  <si>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</si>
  <si>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</si>
  <si>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</si>
  <si>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</si>
  <si>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</si>
  <si>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</si>
  <si>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</si>
  <si>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</si>
  <si>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</si>
  <si>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</si>
  <si>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</si>
  <si>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</si>
  <si>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</si>
  <si>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</si>
  <si>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</si>
  <si>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</si>
  <si>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</si>
  <si>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</si>
  <si>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</si>
  <si>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</si>
  <si>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</si>
  <si>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</si>
  <si>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</si>
  <si>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</si>
  <si>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</si>
  <si>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</si>
  <si>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</si>
  <si>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</si>
  <si>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</si>
  <si>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</si>
  <si>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</si>
  <si>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</si>
  <si>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</si>
  <si>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</si>
  <si>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</si>
  <si>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</si>
  <si>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</si>
  <si>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</si>
  <si>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</si>
  <si>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</si>
  <si>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</si>
  <si>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</si>
  <si>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</si>
  <si>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</si>
  <si>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</si>
  <si>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</si>
  <si>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</si>
  <si>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</si>
  <si>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</si>
  <si>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</si>
  <si>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</si>
  <si>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</si>
  <si>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</si>
  <si>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</si>
  <si>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</si>
  <si>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</si>
  <si>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</si>
  <si>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</si>
  <si>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</si>
  <si>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</si>
  <si>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</si>
  <si>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</si>
  <si>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</si>
  <si>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</si>
  <si>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</si>
  <si>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</si>
  <si>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</si>
  <si>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</si>
  <si>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</si>
  <si>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</si>
  <si>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</si>
  <si>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</si>
  <si>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</si>
  <si>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</si>
  <si>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</si>
  <si>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</si>
  <si>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</si>
  <si>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</si>
  <si>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</si>
  <si>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</si>
  <si>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</si>
  <si>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</si>
  <si>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</si>
  <si>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</si>
  <si>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</si>
  <si>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</si>
  <si>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</si>
  <si>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</si>
  <si>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</si>
  <si>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</si>
  <si>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</si>
  <si>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</si>
  <si>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</si>
  <si>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</si>
  <si>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</si>
  <si>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</si>
  <si>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</si>
  <si>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</si>
  <si>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</si>
  <si>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</si>
  <si>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</si>
  <si>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</si>
  <si>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</si>
  <si>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</si>
  <si>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</si>
  <si>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</si>
  <si>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</si>
  <si>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</si>
  <si>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</si>
  <si>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</si>
  <si>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</si>
  <si>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</si>
  <si>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</si>
  <si>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</si>
  <si>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</si>
  <si>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</si>
  <si>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</si>
  <si>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</si>
  <si>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</si>
  <si>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</si>
  <si>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</si>
  <si>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</si>
  <si>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</si>
  <si>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</si>
  <si>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</si>
  <si>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</si>
  <si>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</si>
  <si>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</si>
  <si>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</si>
  <si>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</si>
  <si>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</si>
  <si>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</si>
  <si>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</si>
  <si>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</si>
  <si>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</si>
  <si>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</si>
  <si>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</si>
  <si>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</si>
  <si>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</si>
  <si>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</si>
  <si>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</si>
  <si>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</si>
  <si>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</si>
  <si>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</si>
  <si>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</si>
  <si>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</si>
  <si>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</si>
  <si>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</si>
  <si>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</si>
  <si>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</si>
  <si>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</si>
  <si>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</si>
  <si>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</si>
  <si>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</si>
  <si>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</si>
  <si>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</si>
  <si>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</si>
  <si>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</si>
  <si>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</si>
  <si>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</si>
  <si>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</si>
  <si>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</si>
  <si>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</si>
  <si>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</si>
  <si>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</si>
  <si>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</si>
  <si>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</si>
  <si>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</si>
  <si>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</si>
  <si>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</si>
  <si>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</si>
  <si>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</si>
  <si>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</si>
  <si>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ISTRA D.D. PULA</t>
  </si>
  <si>
    <t>PULA</t>
  </si>
  <si>
    <t>NARODNI TRG 10</t>
  </si>
  <si>
    <t>040016469</t>
  </si>
  <si>
    <t>istra@istra-trgovina.hr</t>
  </si>
  <si>
    <t>www.istra-trgovina.hr</t>
  </si>
  <si>
    <t>ISTARSKA</t>
  </si>
  <si>
    <t>NE</t>
  </si>
  <si>
    <t>4690</t>
  </si>
  <si>
    <t>U izvještajnom razdoblju nije bilo promjene računovodstvenih politika.</t>
  </si>
  <si>
    <t>01 4862 718</t>
  </si>
  <si>
    <t>KORUGA DUŠKO, LEGIN IVANA</t>
  </si>
  <si>
    <t>IVANA BILIĆ</t>
  </si>
  <si>
    <t>ib@ccs.hr</t>
  </si>
  <si>
    <t>01 4862 703</t>
  </si>
  <si>
    <t>stanje na dan 30.09.2018.</t>
  </si>
  <si>
    <t>30.09.2018.</t>
  </si>
  <si>
    <t>30.9.2018.</t>
  </si>
  <si>
    <t>u razdoblju 01.01.2018. do 30.09.2018.</t>
  </si>
  <si>
    <t>Obveznik: GRUPA ISTRA  PULA</t>
  </si>
  <si>
    <t>GRUPA ISTRA  PULA</t>
  </si>
  <si>
    <t>ISTRA TRGOVINA D.O.O.</t>
  </si>
  <si>
    <t>PULA, DOBRICHEVA 7</t>
  </si>
  <si>
    <t>02774500</t>
  </si>
  <si>
    <t>Obveznik: GRUPA ISTRA PULA</t>
  </si>
  <si>
    <t>Obveznik:  GRUPA ISTRA PULA</t>
  </si>
  <si>
    <t>GRUPA ISTRA PULA</t>
  </si>
  <si>
    <t>Kratkotrajna imovina je u prva tri kvartala ostvarila smanjenje od 2% u odnosu na isto razdoblje prethodne godine. Zalihe su niže 32% u odnosu ne isto razdoblje prethodne godine. Do njihovog smanjenja je došlo zbog smanjenja zaliha zbog napuštanja maloprodajnog poslovanja.</t>
  </si>
  <si>
    <t>Dugotrajna imovina Grupe smanjena je 8 % u odnosu na isto razdoblje prethodne godine. Do smanjenja je došlo prvenstveno zbog smanjenja materijalne imovine, odnosno ispravaka krivih knjiženja revalorizacije imovine iz ranijih godina.</t>
  </si>
  <si>
    <t>U prvih devet mjeseci ostvareni su prihodi u iznosu od 2.671.580 kune od čega se 1.854.799 odnose na prihode od prodaje.        Ukupni rashodi iznose 5.742.399 kuna.</t>
  </si>
  <si>
    <t>Gubitak u poslovanju iznosi 3.070.819 kuna, što predstavlja smanjenje u odnosu na isto razdoblje prethodne godine kada je ostvaren gubitak u iznosu od 7.218  kuna.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</si>
</sst>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64" applyFont="1">
      <alignment vertical="top"/>
      <protection/>
    </xf>
    <xf numFmtId="0" fontId="36" fillId="0" borderId="0" xfId="0" applyFont="1" applyAlignment="1">
      <alignment/>
    </xf>
    <xf numFmtId="0" fontId="35" fillId="0" borderId="0" xfId="64" applyFont="1" applyAlignment="1">
      <alignment/>
      <protection/>
    </xf>
    <xf numFmtId="0" fontId="37" fillId="0" borderId="0" xfId="64" applyFont="1" applyAlignment="1">
      <alignment/>
      <protection/>
    </xf>
    <xf numFmtId="3" fontId="0" fillId="0" borderId="0" xfId="0" applyNumberFormat="1" applyFill="1" applyAlignment="1">
      <alignment/>
    </xf>
    <xf numFmtId="3" fontId="57" fillId="0" borderId="20" xfId="58" applyNumberFormat="1" applyFont="1" applyFill="1" applyBorder="1" applyAlignment="1" applyProtection="1">
      <alignment horizontal="right" vertical="center"/>
      <protection hidden="1" locked="0"/>
    </xf>
    <xf numFmtId="9" fontId="36" fillId="0" borderId="0" xfId="62" applyFont="1" applyAlignment="1">
      <alignment/>
    </xf>
    <xf numFmtId="0" fontId="35" fillId="0" borderId="0" xfId="64" applyFont="1" applyAlignment="1">
      <alignment/>
      <protection/>
    </xf>
    <xf numFmtId="0" fontId="35" fillId="0" borderId="0" xfId="64" applyFont="1" applyAlignment="1">
      <alignment horizontal="left" vertical="center" wrapText="1"/>
      <protection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hidden="1"/>
    </xf>
    <xf numFmtId="3" fontId="6" fillId="0" borderId="10" xfId="57" applyNumberFormat="1" applyFont="1" applyFill="1" applyBorder="1" applyAlignment="1" applyProtection="1">
      <alignment vertical="center"/>
      <protection hidden="1"/>
    </xf>
    <xf numFmtId="3" fontId="6" fillId="0" borderId="13" xfId="57" applyNumberFormat="1" applyFont="1" applyFill="1" applyBorder="1" applyAlignment="1" applyProtection="1">
      <alignment vertical="center"/>
      <protection locked="0"/>
    </xf>
    <xf numFmtId="3" fontId="6" fillId="0" borderId="15" xfId="57" applyNumberFormat="1" applyFont="1" applyFill="1" applyBorder="1" applyAlignment="1" applyProtection="1">
      <alignment vertical="center"/>
      <protection hidden="1"/>
    </xf>
    <xf numFmtId="3" fontId="1" fillId="0" borderId="13" xfId="57" applyNumberFormat="1" applyFont="1" applyFill="1" applyBorder="1" applyAlignment="1" applyProtection="1">
      <alignment vertical="center"/>
      <protection hidden="1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1" fillId="0" borderId="15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64" applyFont="1" applyBorder="1" applyAlignment="1" applyProtection="1">
      <alignment horizontal="left"/>
      <protection hidden="1"/>
    </xf>
    <xf numFmtId="0" fontId="16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center"/>
      <protection/>
    </xf>
    <xf numFmtId="0" fontId="3" fillId="0" borderId="29" xfId="58" applyFont="1" applyFill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5" fillId="0" borderId="0" xfId="64" applyFont="1" applyAlignment="1">
      <alignment horizontal="left" vertical="center" wrapText="1"/>
      <protection/>
    </xf>
    <xf numFmtId="0" fontId="38" fillId="0" borderId="0" xfId="64" applyFont="1" applyAlignment="1">
      <alignment/>
      <protection/>
    </xf>
    <xf numFmtId="0" fontId="39" fillId="0" borderId="0" xfId="64" applyFont="1" applyBorder="1" applyAlignment="1">
      <alignment horizontal="justify" vertical="top" wrapText="1"/>
      <protection/>
    </xf>
    <xf numFmtId="0" fontId="35" fillId="0" borderId="0" xfId="64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ib@cc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SheetLayoutView="100" zoomScalePageLayoutView="110" workbookViewId="0" topLeftCell="A1">
      <selection activeCell="I25" sqref="I25"/>
    </sheetView>
  </sheetViews>
  <sheetFormatPr defaultColWidth="11.421875" defaultRowHeight="12.75"/>
  <cols>
    <col min="1" max="1" width="11.421875" style="11" customWidth="1"/>
    <col min="2" max="2" width="13.00390625" style="11" customWidth="1"/>
    <col min="3" max="6" width="11.4218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11.421875" style="11" customWidth="1"/>
  </cols>
  <sheetData>
    <row r="1" spans="1:12" ht="15.75">
      <c r="A1" s="164" t="s">
        <v>248</v>
      </c>
      <c r="B1" s="165"/>
      <c r="C1" s="16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5" t="s">
        <v>249</v>
      </c>
      <c r="B2" s="206"/>
      <c r="C2" s="206"/>
      <c r="D2" s="207"/>
      <c r="E2" s="116" t="s">
        <v>323</v>
      </c>
      <c r="F2" s="12"/>
      <c r="G2" s="13" t="s">
        <v>250</v>
      </c>
      <c r="H2" s="116" t="s">
        <v>342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08" t="s">
        <v>317</v>
      </c>
      <c r="B4" s="209"/>
      <c r="C4" s="209"/>
      <c r="D4" s="209"/>
      <c r="E4" s="209"/>
      <c r="F4" s="209"/>
      <c r="G4" s="209"/>
      <c r="H4" s="209"/>
      <c r="I4" s="210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5" t="s">
        <v>251</v>
      </c>
      <c r="B6" s="156"/>
      <c r="C6" s="171" t="s">
        <v>324</v>
      </c>
      <c r="D6" s="172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11" t="s">
        <v>252</v>
      </c>
      <c r="B8" s="212"/>
      <c r="C8" s="171" t="s">
        <v>329</v>
      </c>
      <c r="D8" s="172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50" t="s">
        <v>253</v>
      </c>
      <c r="B10" s="203"/>
      <c r="C10" s="171" t="s">
        <v>325</v>
      </c>
      <c r="D10" s="172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4"/>
      <c r="B11" s="20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5" t="s">
        <v>254</v>
      </c>
      <c r="B12" s="156"/>
      <c r="C12" s="177" t="s">
        <v>346</v>
      </c>
      <c r="D12" s="200"/>
      <c r="E12" s="200"/>
      <c r="F12" s="200"/>
      <c r="G12" s="200"/>
      <c r="H12" s="200"/>
      <c r="I12" s="158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5" t="s">
        <v>255</v>
      </c>
      <c r="B14" s="156"/>
      <c r="C14" s="201">
        <v>52100</v>
      </c>
      <c r="D14" s="202"/>
      <c r="E14" s="16"/>
      <c r="F14" s="177" t="s">
        <v>327</v>
      </c>
      <c r="G14" s="200"/>
      <c r="H14" s="200"/>
      <c r="I14" s="158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5" t="s">
        <v>256</v>
      </c>
      <c r="B16" s="156"/>
      <c r="C16" s="177" t="s">
        <v>328</v>
      </c>
      <c r="D16" s="200"/>
      <c r="E16" s="200"/>
      <c r="F16" s="200"/>
      <c r="G16" s="200"/>
      <c r="H16" s="200"/>
      <c r="I16" s="158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5" t="s">
        <v>257</v>
      </c>
      <c r="B18" s="156"/>
      <c r="C18" s="196" t="s">
        <v>330</v>
      </c>
      <c r="D18" s="197"/>
      <c r="E18" s="197"/>
      <c r="F18" s="197"/>
      <c r="G18" s="197"/>
      <c r="H18" s="197"/>
      <c r="I18" s="198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5" t="s">
        <v>258</v>
      </c>
      <c r="B20" s="156"/>
      <c r="C20" s="196" t="s">
        <v>331</v>
      </c>
      <c r="D20" s="197"/>
      <c r="E20" s="197"/>
      <c r="F20" s="197"/>
      <c r="G20" s="197"/>
      <c r="H20" s="197"/>
      <c r="I20" s="198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5" t="s">
        <v>259</v>
      </c>
      <c r="B22" s="156"/>
      <c r="C22" s="117">
        <v>359</v>
      </c>
      <c r="D22" s="177" t="s">
        <v>327</v>
      </c>
      <c r="E22" s="186"/>
      <c r="F22" s="187"/>
      <c r="G22" s="155"/>
      <c r="H22" s="199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5" t="s">
        <v>260</v>
      </c>
      <c r="B24" s="156"/>
      <c r="C24" s="117">
        <v>18</v>
      </c>
      <c r="D24" s="177" t="s">
        <v>332</v>
      </c>
      <c r="E24" s="186"/>
      <c r="F24" s="186"/>
      <c r="G24" s="187"/>
      <c r="H24" s="48" t="s">
        <v>261</v>
      </c>
      <c r="I24" s="128">
        <v>15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55" t="s">
        <v>262</v>
      </c>
      <c r="B26" s="156"/>
      <c r="C26" s="118" t="s">
        <v>333</v>
      </c>
      <c r="D26" s="25"/>
      <c r="E26" s="33"/>
      <c r="F26" s="24"/>
      <c r="G26" s="188" t="s">
        <v>263</v>
      </c>
      <c r="H26" s="156"/>
      <c r="I26" s="119" t="s">
        <v>334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9" t="s">
        <v>264</v>
      </c>
      <c r="B28" s="190"/>
      <c r="C28" s="191"/>
      <c r="D28" s="191"/>
      <c r="E28" s="192" t="s">
        <v>265</v>
      </c>
      <c r="F28" s="193"/>
      <c r="G28" s="193"/>
      <c r="H28" s="194" t="s">
        <v>266</v>
      </c>
      <c r="I28" s="19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1" t="s">
        <v>347</v>
      </c>
      <c r="B30" s="182"/>
      <c r="C30" s="182"/>
      <c r="D30" s="183"/>
      <c r="E30" s="181" t="s">
        <v>348</v>
      </c>
      <c r="F30" s="182"/>
      <c r="G30" s="182"/>
      <c r="H30" s="171" t="s">
        <v>349</v>
      </c>
      <c r="I30" s="172"/>
      <c r="J30" s="10"/>
      <c r="K30" s="10"/>
      <c r="L30" s="10"/>
    </row>
    <row r="31" spans="1:12" ht="12.75">
      <c r="A31" s="90"/>
      <c r="B31" s="22"/>
      <c r="C31" s="21"/>
      <c r="D31" s="184"/>
      <c r="E31" s="184"/>
      <c r="F31" s="184"/>
      <c r="G31" s="185"/>
      <c r="H31" s="16"/>
      <c r="I31" s="97"/>
      <c r="J31" s="10"/>
      <c r="K31" s="10"/>
      <c r="L31" s="10"/>
    </row>
    <row r="32" spans="1:12" ht="12.75">
      <c r="A32" s="168"/>
      <c r="B32" s="169"/>
      <c r="C32" s="169"/>
      <c r="D32" s="170"/>
      <c r="E32" s="168"/>
      <c r="F32" s="169"/>
      <c r="G32" s="169"/>
      <c r="H32" s="171"/>
      <c r="I32" s="172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8"/>
      <c r="B34" s="169"/>
      <c r="C34" s="169"/>
      <c r="D34" s="170"/>
      <c r="E34" s="168"/>
      <c r="F34" s="169"/>
      <c r="G34" s="169"/>
      <c r="H34" s="171"/>
      <c r="I34" s="172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71"/>
      <c r="I36" s="172"/>
      <c r="J36" s="10"/>
      <c r="K36" s="10"/>
      <c r="L36" s="10"/>
    </row>
    <row r="37" spans="1:12" ht="12.75">
      <c r="A37" s="99"/>
      <c r="B37" s="30"/>
      <c r="C37" s="166"/>
      <c r="D37" s="167"/>
      <c r="E37" s="16"/>
      <c r="F37" s="166"/>
      <c r="G37" s="167"/>
      <c r="H37" s="16"/>
      <c r="I37" s="91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71"/>
      <c r="I38" s="172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71"/>
      <c r="I40" s="172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50" t="s">
        <v>267</v>
      </c>
      <c r="B44" s="151"/>
      <c r="C44" s="171"/>
      <c r="D44" s="172"/>
      <c r="E44" s="26"/>
      <c r="F44" s="177"/>
      <c r="G44" s="169"/>
      <c r="H44" s="169"/>
      <c r="I44" s="170"/>
      <c r="J44" s="10"/>
      <c r="K44" s="10"/>
      <c r="L44" s="10"/>
    </row>
    <row r="45" spans="1:12" ht="12.75">
      <c r="A45" s="99"/>
      <c r="B45" s="30"/>
      <c r="C45" s="166"/>
      <c r="D45" s="167"/>
      <c r="E45" s="16"/>
      <c r="F45" s="166"/>
      <c r="G45" s="178"/>
      <c r="H45" s="35"/>
      <c r="I45" s="103"/>
      <c r="J45" s="10"/>
      <c r="K45" s="10"/>
      <c r="L45" s="10"/>
    </row>
    <row r="46" spans="1:12" ht="12.75">
      <c r="A46" s="150" t="s">
        <v>268</v>
      </c>
      <c r="B46" s="151"/>
      <c r="C46" s="177" t="s">
        <v>338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50" t="s">
        <v>270</v>
      </c>
      <c r="B48" s="151"/>
      <c r="C48" s="157" t="s">
        <v>340</v>
      </c>
      <c r="D48" s="153"/>
      <c r="E48" s="154"/>
      <c r="F48" s="16"/>
      <c r="G48" s="48" t="s">
        <v>271</v>
      </c>
      <c r="H48" s="157" t="s">
        <v>336</v>
      </c>
      <c r="I48" s="154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50" t="s">
        <v>257</v>
      </c>
      <c r="B50" s="151"/>
      <c r="C50" s="152" t="s">
        <v>339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55" t="s">
        <v>272</v>
      </c>
      <c r="B52" s="156"/>
      <c r="C52" s="157" t="s">
        <v>337</v>
      </c>
      <c r="D52" s="153"/>
      <c r="E52" s="153"/>
      <c r="F52" s="153"/>
      <c r="G52" s="153"/>
      <c r="H52" s="153"/>
      <c r="I52" s="158"/>
      <c r="J52" s="10"/>
      <c r="K52" s="10"/>
      <c r="L52" s="10"/>
    </row>
    <row r="53" spans="1:12" ht="12.75">
      <c r="A53" s="104"/>
      <c r="B53" s="20"/>
      <c r="C53" s="173" t="s">
        <v>273</v>
      </c>
      <c r="D53" s="173"/>
      <c r="E53" s="173"/>
      <c r="F53" s="173"/>
      <c r="G53" s="173"/>
      <c r="H53" s="173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9" t="s">
        <v>274</v>
      </c>
      <c r="C55" s="160"/>
      <c r="D55" s="160"/>
      <c r="E55" s="160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61" t="s">
        <v>306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.75">
      <c r="A57" s="104"/>
      <c r="B57" s="161" t="s">
        <v>307</v>
      </c>
      <c r="C57" s="162"/>
      <c r="D57" s="162"/>
      <c r="E57" s="162"/>
      <c r="F57" s="162"/>
      <c r="G57" s="162"/>
      <c r="H57" s="162"/>
      <c r="I57" s="106"/>
      <c r="J57" s="10"/>
      <c r="K57" s="10"/>
      <c r="L57" s="10"/>
    </row>
    <row r="58" spans="1:12" ht="12.75">
      <c r="A58" s="104"/>
      <c r="B58" s="161" t="s">
        <v>308</v>
      </c>
      <c r="C58" s="162"/>
      <c r="D58" s="162"/>
      <c r="E58" s="162"/>
      <c r="F58" s="162"/>
      <c r="G58" s="162"/>
      <c r="H58" s="162"/>
      <c r="I58" s="163"/>
      <c r="J58" s="10"/>
      <c r="K58" s="10"/>
      <c r="L58" s="10"/>
    </row>
    <row r="59" spans="1:12" ht="12.75">
      <c r="A59" s="104"/>
      <c r="B59" s="161" t="s">
        <v>309</v>
      </c>
      <c r="C59" s="162"/>
      <c r="D59" s="162"/>
      <c r="E59" s="162"/>
      <c r="F59" s="162"/>
      <c r="G59" s="162"/>
      <c r="H59" s="162"/>
      <c r="I59" s="16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74" t="s">
        <v>277</v>
      </c>
      <c r="H62" s="175"/>
      <c r="I62" s="176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8"/>
      <c r="H63" s="149"/>
      <c r="I63" s="115"/>
      <c r="J63" s="10"/>
      <c r="K63" s="10"/>
      <c r="L63" s="10"/>
    </row>
  </sheetData>
  <sheetProtection/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ib@ccs.hr"/>
  </hyperlinks>
  <printOptions/>
  <pageMargins left="0.75" right="0.75" top="1" bottom="1" header="0.5" footer="0.5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="130" zoomScaleNormal="130" zoomScalePageLayoutView="110" workbookViewId="0" topLeftCell="A1">
      <selection activeCell="I84" sqref="I84"/>
    </sheetView>
  </sheetViews>
  <sheetFormatPr defaultColWidth="11.421875" defaultRowHeight="12.75"/>
  <cols>
    <col min="1" max="7" width="11.421875" style="49" customWidth="1"/>
    <col min="8" max="9" width="9.8515625" style="49" bestFit="1" customWidth="1"/>
    <col min="10" max="10" width="10.140625" style="49" bestFit="1" customWidth="1"/>
    <col min="11" max="16384" width="11.421875" style="49" customWidth="1"/>
  </cols>
  <sheetData>
    <row r="1" spans="1:9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</row>
    <row r="2" spans="1:9" ht="12.75" customHeight="1">
      <c r="A2" s="222" t="s">
        <v>341</v>
      </c>
      <c r="B2" s="222"/>
      <c r="C2" s="222"/>
      <c r="D2" s="222"/>
      <c r="E2" s="222"/>
      <c r="F2" s="222"/>
      <c r="G2" s="222"/>
      <c r="H2" s="222"/>
      <c r="I2" s="222"/>
    </row>
    <row r="3" spans="1:9" ht="12.75">
      <c r="A3" s="223" t="s">
        <v>345</v>
      </c>
      <c r="B3" s="224"/>
      <c r="C3" s="224"/>
      <c r="D3" s="224"/>
      <c r="E3" s="224"/>
      <c r="F3" s="224"/>
      <c r="G3" s="224"/>
      <c r="H3" s="224"/>
      <c r="I3" s="225"/>
    </row>
    <row r="4" spans="1:9" ht="22.5">
      <c r="A4" s="226" t="s">
        <v>59</v>
      </c>
      <c r="B4" s="227"/>
      <c r="C4" s="227"/>
      <c r="D4" s="227"/>
      <c r="E4" s="227"/>
      <c r="F4" s="227"/>
      <c r="G4" s="54" t="s">
        <v>278</v>
      </c>
      <c r="H4" s="55" t="s">
        <v>319</v>
      </c>
      <c r="I4" s="56" t="s">
        <v>320</v>
      </c>
    </row>
    <row r="5" spans="1:9" ht="12.75">
      <c r="A5" s="213">
        <v>1</v>
      </c>
      <c r="B5" s="213"/>
      <c r="C5" s="213"/>
      <c r="D5" s="213"/>
      <c r="E5" s="213"/>
      <c r="F5" s="213"/>
      <c r="G5" s="53">
        <v>2</v>
      </c>
      <c r="H5" s="52">
        <v>3</v>
      </c>
      <c r="I5" s="52">
        <v>4</v>
      </c>
    </row>
    <row r="6" spans="1:9" ht="12.75">
      <c r="A6" s="214"/>
      <c r="B6" s="215"/>
      <c r="C6" s="215"/>
      <c r="D6" s="215"/>
      <c r="E6" s="215"/>
      <c r="F6" s="215"/>
      <c r="G6" s="215"/>
      <c r="H6" s="215"/>
      <c r="I6" s="216"/>
    </row>
    <row r="7" spans="1:9" ht="12.75">
      <c r="A7" s="217" t="s">
        <v>60</v>
      </c>
      <c r="B7" s="218"/>
      <c r="C7" s="218"/>
      <c r="D7" s="218"/>
      <c r="E7" s="218"/>
      <c r="F7" s="218"/>
      <c r="G7" s="3">
        <v>1</v>
      </c>
      <c r="H7" s="135"/>
      <c r="I7" s="135"/>
    </row>
    <row r="8" spans="1:9" ht="12.75">
      <c r="A8" s="219" t="s">
        <v>13</v>
      </c>
      <c r="B8" s="220"/>
      <c r="C8" s="220"/>
      <c r="D8" s="220"/>
      <c r="E8" s="220"/>
      <c r="F8" s="220"/>
      <c r="G8" s="1">
        <v>2</v>
      </c>
      <c r="H8" s="141">
        <v>117044418</v>
      </c>
      <c r="I8" s="134">
        <v>107955981</v>
      </c>
    </row>
    <row r="9" spans="1:9" ht="12.75">
      <c r="A9" s="228" t="s">
        <v>205</v>
      </c>
      <c r="B9" s="229"/>
      <c r="C9" s="229"/>
      <c r="D9" s="229"/>
      <c r="E9" s="229"/>
      <c r="F9" s="229"/>
      <c r="G9" s="1">
        <v>3</v>
      </c>
      <c r="H9" s="141">
        <v>252316</v>
      </c>
      <c r="I9" s="134">
        <v>252316</v>
      </c>
    </row>
    <row r="10" spans="1:9" ht="12.75">
      <c r="A10" s="228" t="s">
        <v>112</v>
      </c>
      <c r="B10" s="229"/>
      <c r="C10" s="229"/>
      <c r="D10" s="229"/>
      <c r="E10" s="229"/>
      <c r="F10" s="229"/>
      <c r="G10" s="1">
        <v>4</v>
      </c>
      <c r="H10" s="139"/>
      <c r="I10" s="7"/>
    </row>
    <row r="11" spans="1:9" ht="12.75">
      <c r="A11" s="228" t="s">
        <v>14</v>
      </c>
      <c r="B11" s="229"/>
      <c r="C11" s="229"/>
      <c r="D11" s="229"/>
      <c r="E11" s="229"/>
      <c r="F11" s="229"/>
      <c r="G11" s="1">
        <v>5</v>
      </c>
      <c r="H11" s="139">
        <v>248776</v>
      </c>
      <c r="I11" s="7">
        <v>306716</v>
      </c>
    </row>
    <row r="12" spans="1:9" ht="12.75">
      <c r="A12" s="228" t="s">
        <v>113</v>
      </c>
      <c r="B12" s="229"/>
      <c r="C12" s="229"/>
      <c r="D12" s="229"/>
      <c r="E12" s="229"/>
      <c r="F12" s="229"/>
      <c r="G12" s="1">
        <v>6</v>
      </c>
      <c r="H12" s="139"/>
      <c r="I12" s="7"/>
    </row>
    <row r="13" spans="1:9" ht="12.75">
      <c r="A13" s="228" t="s">
        <v>208</v>
      </c>
      <c r="B13" s="229"/>
      <c r="C13" s="229"/>
      <c r="D13" s="229"/>
      <c r="E13" s="229"/>
      <c r="F13" s="229"/>
      <c r="G13" s="1">
        <v>7</v>
      </c>
      <c r="H13" s="139"/>
      <c r="I13" s="7"/>
    </row>
    <row r="14" spans="1:9" ht="12.75">
      <c r="A14" s="228" t="s">
        <v>209</v>
      </c>
      <c r="B14" s="229"/>
      <c r="C14" s="229"/>
      <c r="D14" s="229"/>
      <c r="E14" s="229"/>
      <c r="F14" s="229"/>
      <c r="G14" s="1">
        <v>8</v>
      </c>
      <c r="H14" s="139"/>
      <c r="I14" s="7"/>
    </row>
    <row r="15" spans="1:9" ht="12.75">
      <c r="A15" s="228" t="s">
        <v>210</v>
      </c>
      <c r="B15" s="229"/>
      <c r="C15" s="229"/>
      <c r="D15" s="229"/>
      <c r="E15" s="229"/>
      <c r="F15" s="229"/>
      <c r="G15" s="1">
        <v>9</v>
      </c>
      <c r="H15" s="139">
        <v>3540</v>
      </c>
      <c r="I15" s="7">
        <v>-54400</v>
      </c>
    </row>
    <row r="16" spans="1:9" ht="12.75">
      <c r="A16" s="228" t="s">
        <v>206</v>
      </c>
      <c r="B16" s="229"/>
      <c r="C16" s="229"/>
      <c r="D16" s="229"/>
      <c r="E16" s="229"/>
      <c r="F16" s="229"/>
      <c r="G16" s="1">
        <v>10</v>
      </c>
      <c r="H16" s="141">
        <v>102725945</v>
      </c>
      <c r="I16" s="134">
        <v>89345966</v>
      </c>
    </row>
    <row r="17" spans="1:9" ht="12.75">
      <c r="A17" s="228" t="s">
        <v>211</v>
      </c>
      <c r="B17" s="229"/>
      <c r="C17" s="229"/>
      <c r="D17" s="229"/>
      <c r="E17" s="229"/>
      <c r="F17" s="229"/>
      <c r="G17" s="1">
        <v>11</v>
      </c>
      <c r="H17" s="139">
        <v>7936608</v>
      </c>
      <c r="I17" s="7">
        <v>4140877</v>
      </c>
    </row>
    <row r="18" spans="1:9" ht="12.75">
      <c r="A18" s="228" t="s">
        <v>247</v>
      </c>
      <c r="B18" s="229"/>
      <c r="C18" s="229"/>
      <c r="D18" s="229"/>
      <c r="E18" s="229"/>
      <c r="F18" s="229"/>
      <c r="G18" s="1">
        <v>12</v>
      </c>
      <c r="H18" s="139">
        <v>90187999</v>
      </c>
      <c r="I18" s="7">
        <v>82107656</v>
      </c>
    </row>
    <row r="19" spans="1:9" ht="12.75">
      <c r="A19" s="228" t="s">
        <v>212</v>
      </c>
      <c r="B19" s="229"/>
      <c r="C19" s="229"/>
      <c r="D19" s="229"/>
      <c r="E19" s="229"/>
      <c r="F19" s="229"/>
      <c r="G19" s="1">
        <v>13</v>
      </c>
      <c r="H19" s="139">
        <v>2889443</v>
      </c>
      <c r="I19" s="7">
        <v>2571804</v>
      </c>
    </row>
    <row r="20" spans="1:12" ht="12.75">
      <c r="A20" s="228" t="s">
        <v>27</v>
      </c>
      <c r="B20" s="229"/>
      <c r="C20" s="229"/>
      <c r="D20" s="229"/>
      <c r="E20" s="229"/>
      <c r="F20" s="229"/>
      <c r="G20" s="1">
        <v>14</v>
      </c>
      <c r="H20" s="139">
        <v>12145</v>
      </c>
      <c r="I20" s="7"/>
      <c r="L20" s="127"/>
    </row>
    <row r="21" spans="1:9" ht="12.75">
      <c r="A21" s="228" t="s">
        <v>28</v>
      </c>
      <c r="B21" s="229"/>
      <c r="C21" s="229"/>
      <c r="D21" s="229"/>
      <c r="E21" s="229"/>
      <c r="F21" s="229"/>
      <c r="G21" s="1">
        <v>15</v>
      </c>
      <c r="H21" s="139"/>
      <c r="I21" s="7"/>
    </row>
    <row r="22" spans="1:9" ht="12.75">
      <c r="A22" s="228" t="s">
        <v>72</v>
      </c>
      <c r="B22" s="229"/>
      <c r="C22" s="229"/>
      <c r="D22" s="229"/>
      <c r="E22" s="229"/>
      <c r="F22" s="229"/>
      <c r="G22" s="1">
        <v>16</v>
      </c>
      <c r="H22" s="139"/>
      <c r="I22" s="7"/>
    </row>
    <row r="23" spans="1:9" ht="12.75">
      <c r="A23" s="228" t="s">
        <v>73</v>
      </c>
      <c r="B23" s="229"/>
      <c r="C23" s="229"/>
      <c r="D23" s="229"/>
      <c r="E23" s="229"/>
      <c r="F23" s="229"/>
      <c r="G23" s="1">
        <v>17</v>
      </c>
      <c r="H23" s="139">
        <v>27750</v>
      </c>
      <c r="I23" s="7">
        <v>28629</v>
      </c>
    </row>
    <row r="24" spans="1:9" ht="12.75">
      <c r="A24" s="228" t="s">
        <v>74</v>
      </c>
      <c r="B24" s="229"/>
      <c r="C24" s="229"/>
      <c r="D24" s="229"/>
      <c r="E24" s="229"/>
      <c r="F24" s="229"/>
      <c r="G24" s="1">
        <v>18</v>
      </c>
      <c r="H24" s="139"/>
      <c r="I24" s="7"/>
    </row>
    <row r="25" spans="1:9" ht="12.75">
      <c r="A25" s="228" t="s">
        <v>75</v>
      </c>
      <c r="B25" s="229"/>
      <c r="C25" s="229"/>
      <c r="D25" s="229"/>
      <c r="E25" s="229"/>
      <c r="F25" s="229"/>
      <c r="G25" s="1">
        <v>19</v>
      </c>
      <c r="H25" s="140">
        <v>1672000</v>
      </c>
      <c r="I25" s="7">
        <v>497000</v>
      </c>
    </row>
    <row r="26" spans="1:9" ht="12.75">
      <c r="A26" s="228" t="s">
        <v>190</v>
      </c>
      <c r="B26" s="229"/>
      <c r="C26" s="229"/>
      <c r="D26" s="229"/>
      <c r="E26" s="229"/>
      <c r="F26" s="229"/>
      <c r="G26" s="1">
        <v>20</v>
      </c>
      <c r="H26" s="141">
        <v>44651</v>
      </c>
      <c r="I26" s="134">
        <v>20000</v>
      </c>
    </row>
    <row r="27" spans="1:9" ht="12.75">
      <c r="A27" s="228" t="s">
        <v>76</v>
      </c>
      <c r="B27" s="229"/>
      <c r="C27" s="229"/>
      <c r="D27" s="229"/>
      <c r="E27" s="229"/>
      <c r="F27" s="229"/>
      <c r="G27" s="1">
        <v>21</v>
      </c>
      <c r="H27" s="139"/>
      <c r="I27" s="7"/>
    </row>
    <row r="28" spans="1:9" ht="12.75">
      <c r="A28" s="228" t="s">
        <v>77</v>
      </c>
      <c r="B28" s="229"/>
      <c r="C28" s="229"/>
      <c r="D28" s="229"/>
      <c r="E28" s="229"/>
      <c r="F28" s="229"/>
      <c r="G28" s="1">
        <v>22</v>
      </c>
      <c r="H28" s="139"/>
      <c r="I28" s="7"/>
    </row>
    <row r="29" spans="1:9" ht="12.75">
      <c r="A29" s="228" t="s">
        <v>78</v>
      </c>
      <c r="B29" s="229"/>
      <c r="C29" s="229"/>
      <c r="D29" s="229"/>
      <c r="E29" s="229"/>
      <c r="F29" s="229"/>
      <c r="G29" s="1">
        <v>23</v>
      </c>
      <c r="H29" s="139"/>
      <c r="I29" s="7"/>
    </row>
    <row r="30" spans="1:9" ht="12.75">
      <c r="A30" s="228" t="s">
        <v>83</v>
      </c>
      <c r="B30" s="229"/>
      <c r="C30" s="229"/>
      <c r="D30" s="229"/>
      <c r="E30" s="229"/>
      <c r="F30" s="229"/>
      <c r="G30" s="1">
        <v>24</v>
      </c>
      <c r="H30" s="139"/>
      <c r="I30" s="7"/>
    </row>
    <row r="31" spans="1:9" ht="12.75">
      <c r="A31" s="228" t="s">
        <v>84</v>
      </c>
      <c r="B31" s="229"/>
      <c r="C31" s="229"/>
      <c r="D31" s="229"/>
      <c r="E31" s="229"/>
      <c r="F31" s="229"/>
      <c r="G31" s="1">
        <v>25</v>
      </c>
      <c r="H31" s="139"/>
      <c r="I31" s="7"/>
    </row>
    <row r="32" spans="1:9" ht="12.75">
      <c r="A32" s="228" t="s">
        <v>85</v>
      </c>
      <c r="B32" s="229"/>
      <c r="C32" s="229"/>
      <c r="D32" s="229"/>
      <c r="E32" s="229"/>
      <c r="F32" s="229"/>
      <c r="G32" s="1">
        <v>26</v>
      </c>
      <c r="H32" s="139">
        <v>43000</v>
      </c>
      <c r="I32" s="7">
        <v>23200</v>
      </c>
    </row>
    <row r="33" spans="1:9" ht="12.75">
      <c r="A33" s="228" t="s">
        <v>79</v>
      </c>
      <c r="B33" s="229"/>
      <c r="C33" s="229"/>
      <c r="D33" s="229"/>
      <c r="E33" s="229"/>
      <c r="F33" s="229"/>
      <c r="G33" s="1">
        <v>27</v>
      </c>
      <c r="H33" s="139">
        <v>1651</v>
      </c>
      <c r="I33" s="7"/>
    </row>
    <row r="34" spans="1:9" ht="12.75">
      <c r="A34" s="228" t="s">
        <v>183</v>
      </c>
      <c r="B34" s="229"/>
      <c r="C34" s="229"/>
      <c r="D34" s="229"/>
      <c r="E34" s="229"/>
      <c r="F34" s="229"/>
      <c r="G34" s="1">
        <v>28</v>
      </c>
      <c r="H34" s="139"/>
      <c r="I34" s="7"/>
    </row>
    <row r="35" spans="1:9" ht="12.75">
      <c r="A35" s="228" t="s">
        <v>184</v>
      </c>
      <c r="B35" s="229"/>
      <c r="C35" s="229"/>
      <c r="D35" s="229"/>
      <c r="E35" s="229"/>
      <c r="F35" s="229"/>
      <c r="G35" s="1">
        <v>29</v>
      </c>
      <c r="H35" s="141">
        <v>14021506</v>
      </c>
      <c r="I35" s="134">
        <v>13790208</v>
      </c>
    </row>
    <row r="36" spans="1:9" ht="12.75">
      <c r="A36" s="228" t="s">
        <v>80</v>
      </c>
      <c r="B36" s="229"/>
      <c r="C36" s="229"/>
      <c r="D36" s="229"/>
      <c r="E36" s="229"/>
      <c r="F36" s="229"/>
      <c r="G36" s="1">
        <v>30</v>
      </c>
      <c r="H36" s="139">
        <v>13170910</v>
      </c>
      <c r="I36" s="7"/>
    </row>
    <row r="37" spans="1:9" ht="12.75">
      <c r="A37" s="228" t="s">
        <v>81</v>
      </c>
      <c r="B37" s="229"/>
      <c r="C37" s="229"/>
      <c r="D37" s="229"/>
      <c r="E37" s="229"/>
      <c r="F37" s="229"/>
      <c r="G37" s="1">
        <v>31</v>
      </c>
      <c r="H37" s="139">
        <v>850596</v>
      </c>
      <c r="I37" s="7"/>
    </row>
    <row r="38" spans="1:9" ht="12.75">
      <c r="A38" s="228" t="s">
        <v>82</v>
      </c>
      <c r="B38" s="229"/>
      <c r="C38" s="229"/>
      <c r="D38" s="229"/>
      <c r="E38" s="229"/>
      <c r="F38" s="229"/>
      <c r="G38" s="1">
        <v>32</v>
      </c>
      <c r="H38" s="139"/>
      <c r="I38" s="7">
        <v>13790208</v>
      </c>
    </row>
    <row r="39" spans="1:9" ht="12.75">
      <c r="A39" s="228" t="s">
        <v>185</v>
      </c>
      <c r="B39" s="229"/>
      <c r="C39" s="229"/>
      <c r="D39" s="229"/>
      <c r="E39" s="229"/>
      <c r="F39" s="229"/>
      <c r="G39" s="1">
        <v>33</v>
      </c>
      <c r="H39" s="139"/>
      <c r="I39" s="7">
        <v>4544291</v>
      </c>
    </row>
    <row r="40" spans="1:9" ht="12.75">
      <c r="A40" s="219" t="s">
        <v>240</v>
      </c>
      <c r="B40" s="220"/>
      <c r="C40" s="220"/>
      <c r="D40" s="220"/>
      <c r="E40" s="220"/>
      <c r="F40" s="220"/>
      <c r="G40" s="1">
        <v>34</v>
      </c>
      <c r="H40" s="141">
        <v>131121827</v>
      </c>
      <c r="I40" s="134">
        <v>128827052</v>
      </c>
    </row>
    <row r="41" spans="1:10" ht="12.75">
      <c r="A41" s="228" t="s">
        <v>100</v>
      </c>
      <c r="B41" s="229"/>
      <c r="C41" s="229"/>
      <c r="D41" s="229"/>
      <c r="E41" s="229"/>
      <c r="F41" s="229"/>
      <c r="G41" s="1">
        <v>35</v>
      </c>
      <c r="H41" s="141">
        <v>2035352</v>
      </c>
      <c r="I41" s="134">
        <v>1401694</v>
      </c>
      <c r="J41" s="127"/>
    </row>
    <row r="42" spans="1:9" ht="12.75">
      <c r="A42" s="228" t="s">
        <v>117</v>
      </c>
      <c r="B42" s="229"/>
      <c r="C42" s="229"/>
      <c r="D42" s="229"/>
      <c r="E42" s="229"/>
      <c r="F42" s="229"/>
      <c r="G42" s="1">
        <v>36</v>
      </c>
      <c r="H42" s="139">
        <v>409370</v>
      </c>
      <c r="I42" s="7">
        <v>437231</v>
      </c>
    </row>
    <row r="43" spans="1:9" ht="12.75">
      <c r="A43" s="228" t="s">
        <v>118</v>
      </c>
      <c r="B43" s="229"/>
      <c r="C43" s="229"/>
      <c r="D43" s="229"/>
      <c r="E43" s="229"/>
      <c r="F43" s="229"/>
      <c r="G43" s="1">
        <v>37</v>
      </c>
      <c r="H43" s="139"/>
      <c r="I43" s="7"/>
    </row>
    <row r="44" spans="1:9" ht="12.75">
      <c r="A44" s="228" t="s">
        <v>86</v>
      </c>
      <c r="B44" s="229"/>
      <c r="C44" s="229"/>
      <c r="D44" s="229"/>
      <c r="E44" s="229"/>
      <c r="F44" s="229"/>
      <c r="G44" s="1">
        <v>38</v>
      </c>
      <c r="H44" s="139">
        <v>13893</v>
      </c>
      <c r="I44" s="7">
        <v>13893</v>
      </c>
    </row>
    <row r="45" spans="1:9" ht="12.75">
      <c r="A45" s="228" t="s">
        <v>87</v>
      </c>
      <c r="B45" s="229"/>
      <c r="C45" s="229"/>
      <c r="D45" s="229"/>
      <c r="E45" s="229"/>
      <c r="F45" s="229"/>
      <c r="G45" s="1">
        <v>39</v>
      </c>
      <c r="H45" s="139">
        <v>1612089</v>
      </c>
      <c r="I45" s="7">
        <v>950570</v>
      </c>
    </row>
    <row r="46" spans="1:10" ht="12.75">
      <c r="A46" s="228" t="s">
        <v>88</v>
      </c>
      <c r="B46" s="229"/>
      <c r="C46" s="229"/>
      <c r="D46" s="229"/>
      <c r="E46" s="229"/>
      <c r="F46" s="229"/>
      <c r="G46" s="1">
        <v>40</v>
      </c>
      <c r="H46" s="139"/>
      <c r="I46" s="7"/>
      <c r="J46" s="127"/>
    </row>
    <row r="47" spans="1:9" ht="12.75">
      <c r="A47" s="228" t="s">
        <v>89</v>
      </c>
      <c r="B47" s="229"/>
      <c r="C47" s="229"/>
      <c r="D47" s="229"/>
      <c r="E47" s="229"/>
      <c r="F47" s="229"/>
      <c r="G47" s="1">
        <v>41</v>
      </c>
      <c r="H47" s="139"/>
      <c r="I47" s="7"/>
    </row>
    <row r="48" spans="1:9" ht="12.75">
      <c r="A48" s="228" t="s">
        <v>90</v>
      </c>
      <c r="B48" s="229"/>
      <c r="C48" s="229"/>
      <c r="D48" s="229"/>
      <c r="E48" s="229"/>
      <c r="F48" s="229"/>
      <c r="G48" s="1">
        <v>42</v>
      </c>
      <c r="H48" s="139"/>
      <c r="I48" s="7"/>
    </row>
    <row r="49" spans="1:9" ht="12.75">
      <c r="A49" s="228" t="s">
        <v>101</v>
      </c>
      <c r="B49" s="229"/>
      <c r="C49" s="229"/>
      <c r="D49" s="229"/>
      <c r="E49" s="229"/>
      <c r="F49" s="229"/>
      <c r="G49" s="1">
        <v>43</v>
      </c>
      <c r="H49" s="141">
        <v>121610380</v>
      </c>
      <c r="I49" s="134">
        <v>127033611</v>
      </c>
    </row>
    <row r="50" spans="1:9" ht="12.75">
      <c r="A50" s="228" t="s">
        <v>200</v>
      </c>
      <c r="B50" s="229"/>
      <c r="C50" s="229"/>
      <c r="D50" s="229"/>
      <c r="E50" s="229"/>
      <c r="F50" s="229"/>
      <c r="G50" s="1">
        <v>44</v>
      </c>
      <c r="H50" s="139">
        <v>5311112</v>
      </c>
      <c r="I50" s="7">
        <v>65599</v>
      </c>
    </row>
    <row r="51" spans="1:9" ht="12.75">
      <c r="A51" s="228" t="s">
        <v>201</v>
      </c>
      <c r="B51" s="229"/>
      <c r="C51" s="229"/>
      <c r="D51" s="229"/>
      <c r="E51" s="229"/>
      <c r="F51" s="229"/>
      <c r="G51" s="1">
        <v>45</v>
      </c>
      <c r="H51" s="139">
        <v>9356470</v>
      </c>
      <c r="I51" s="7">
        <v>7141973</v>
      </c>
    </row>
    <row r="52" spans="1:9" ht="12.75">
      <c r="A52" s="228" t="s">
        <v>202</v>
      </c>
      <c r="B52" s="229"/>
      <c r="C52" s="229"/>
      <c r="D52" s="229"/>
      <c r="E52" s="229"/>
      <c r="F52" s="229"/>
      <c r="G52" s="1">
        <v>46</v>
      </c>
      <c r="H52" s="139"/>
      <c r="I52" s="7"/>
    </row>
    <row r="53" spans="1:9" ht="12.75">
      <c r="A53" s="228" t="s">
        <v>203</v>
      </c>
      <c r="B53" s="229"/>
      <c r="C53" s="229"/>
      <c r="D53" s="229"/>
      <c r="E53" s="229"/>
      <c r="F53" s="229"/>
      <c r="G53" s="1">
        <v>47</v>
      </c>
      <c r="H53" s="139">
        <v>142902</v>
      </c>
      <c r="I53" s="7">
        <v>4322</v>
      </c>
    </row>
    <row r="54" spans="1:9" ht="12.75">
      <c r="A54" s="228" t="s">
        <v>10</v>
      </c>
      <c r="B54" s="229"/>
      <c r="C54" s="229"/>
      <c r="D54" s="229"/>
      <c r="E54" s="229"/>
      <c r="F54" s="229"/>
      <c r="G54" s="1">
        <v>48</v>
      </c>
      <c r="H54" s="139">
        <v>57703</v>
      </c>
      <c r="I54" s="7">
        <v>113184</v>
      </c>
    </row>
    <row r="55" spans="1:9" ht="12.75">
      <c r="A55" s="228" t="s">
        <v>11</v>
      </c>
      <c r="B55" s="229"/>
      <c r="C55" s="229"/>
      <c r="D55" s="229"/>
      <c r="E55" s="229"/>
      <c r="F55" s="229"/>
      <c r="G55" s="1">
        <v>49</v>
      </c>
      <c r="H55" s="139">
        <v>106742193</v>
      </c>
      <c r="I55" s="7">
        <v>119708533</v>
      </c>
    </row>
    <row r="56" spans="1:9" ht="12.75">
      <c r="A56" s="228" t="s">
        <v>102</v>
      </c>
      <c r="B56" s="229"/>
      <c r="C56" s="229"/>
      <c r="D56" s="229"/>
      <c r="E56" s="229"/>
      <c r="F56" s="229"/>
      <c r="G56" s="1">
        <v>50</v>
      </c>
      <c r="H56" s="141">
        <v>7134484</v>
      </c>
      <c r="I56" s="134">
        <v>303750</v>
      </c>
    </row>
    <row r="57" spans="1:9" ht="12.75">
      <c r="A57" s="228" t="s">
        <v>76</v>
      </c>
      <c r="B57" s="229"/>
      <c r="C57" s="229"/>
      <c r="D57" s="229"/>
      <c r="E57" s="229"/>
      <c r="F57" s="229"/>
      <c r="G57" s="1">
        <v>51</v>
      </c>
      <c r="H57" s="139"/>
      <c r="I57" s="7"/>
    </row>
    <row r="58" spans="1:9" ht="12.75">
      <c r="A58" s="228" t="s">
        <v>77</v>
      </c>
      <c r="B58" s="229"/>
      <c r="C58" s="229"/>
      <c r="D58" s="229"/>
      <c r="E58" s="229"/>
      <c r="F58" s="229"/>
      <c r="G58" s="1">
        <v>52</v>
      </c>
      <c r="H58" s="139">
        <v>5052329</v>
      </c>
      <c r="I58" s="7"/>
    </row>
    <row r="59" spans="1:9" ht="12.75">
      <c r="A59" s="228" t="s">
        <v>242</v>
      </c>
      <c r="B59" s="229"/>
      <c r="C59" s="229"/>
      <c r="D59" s="229"/>
      <c r="E59" s="229"/>
      <c r="F59" s="229"/>
      <c r="G59" s="1">
        <v>53</v>
      </c>
      <c r="H59" s="139"/>
      <c r="I59" s="7"/>
    </row>
    <row r="60" spans="1:9" ht="12.75">
      <c r="A60" s="228" t="s">
        <v>83</v>
      </c>
      <c r="B60" s="229"/>
      <c r="C60" s="229"/>
      <c r="D60" s="229"/>
      <c r="E60" s="229"/>
      <c r="F60" s="229"/>
      <c r="G60" s="1">
        <v>54</v>
      </c>
      <c r="H60" s="139"/>
      <c r="I60" s="7"/>
    </row>
    <row r="61" spans="1:9" ht="12.75">
      <c r="A61" s="228" t="s">
        <v>84</v>
      </c>
      <c r="B61" s="229"/>
      <c r="C61" s="229"/>
      <c r="D61" s="229"/>
      <c r="E61" s="229"/>
      <c r="F61" s="229"/>
      <c r="G61" s="1">
        <v>55</v>
      </c>
      <c r="H61" s="139"/>
      <c r="I61" s="7"/>
    </row>
    <row r="62" spans="1:9" ht="12.75">
      <c r="A62" s="228" t="s">
        <v>85</v>
      </c>
      <c r="B62" s="229"/>
      <c r="C62" s="229"/>
      <c r="D62" s="229"/>
      <c r="E62" s="229"/>
      <c r="F62" s="229"/>
      <c r="G62" s="1">
        <v>56</v>
      </c>
      <c r="H62" s="139">
        <v>2000155</v>
      </c>
      <c r="I62" s="7">
        <v>303750</v>
      </c>
    </row>
    <row r="63" spans="1:9" ht="12.75">
      <c r="A63" s="228" t="s">
        <v>46</v>
      </c>
      <c r="B63" s="229"/>
      <c r="C63" s="229"/>
      <c r="D63" s="229"/>
      <c r="E63" s="229"/>
      <c r="F63" s="229"/>
      <c r="G63" s="1">
        <v>57</v>
      </c>
      <c r="H63" s="139">
        <v>82000</v>
      </c>
      <c r="I63" s="7"/>
    </row>
    <row r="64" spans="1:9" ht="12.75">
      <c r="A64" s="228" t="s">
        <v>207</v>
      </c>
      <c r="B64" s="229"/>
      <c r="C64" s="229"/>
      <c r="D64" s="229"/>
      <c r="E64" s="229"/>
      <c r="F64" s="229"/>
      <c r="G64" s="1">
        <v>58</v>
      </c>
      <c r="H64" s="147">
        <v>341611</v>
      </c>
      <c r="I64" s="136">
        <v>87997</v>
      </c>
    </row>
    <row r="65" spans="1:9" ht="12.75">
      <c r="A65" s="219" t="s">
        <v>56</v>
      </c>
      <c r="B65" s="220"/>
      <c r="C65" s="220"/>
      <c r="D65" s="220"/>
      <c r="E65" s="220"/>
      <c r="F65" s="220"/>
      <c r="G65" s="1">
        <v>59</v>
      </c>
      <c r="H65" s="147">
        <v>0</v>
      </c>
      <c r="I65" s="136"/>
    </row>
    <row r="66" spans="1:9" ht="12.75">
      <c r="A66" s="219" t="s">
        <v>241</v>
      </c>
      <c r="B66" s="220"/>
      <c r="C66" s="220"/>
      <c r="D66" s="220"/>
      <c r="E66" s="220"/>
      <c r="F66" s="220"/>
      <c r="G66" s="1">
        <v>60</v>
      </c>
      <c r="H66" s="141">
        <v>248166245</v>
      </c>
      <c r="I66" s="134">
        <v>236783033</v>
      </c>
    </row>
    <row r="67" spans="1:9" ht="12.75">
      <c r="A67" s="230" t="s">
        <v>91</v>
      </c>
      <c r="B67" s="231"/>
      <c r="C67" s="231"/>
      <c r="D67" s="231"/>
      <c r="E67" s="231"/>
      <c r="F67" s="231"/>
      <c r="G67" s="4">
        <v>61</v>
      </c>
      <c r="H67" s="142">
        <v>240405563</v>
      </c>
      <c r="I67" s="137">
        <v>240112603</v>
      </c>
    </row>
    <row r="68" spans="1:9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4"/>
    </row>
    <row r="69" spans="1:9" ht="12.75">
      <c r="A69" s="217" t="s">
        <v>191</v>
      </c>
      <c r="B69" s="218"/>
      <c r="C69" s="218"/>
      <c r="D69" s="218"/>
      <c r="E69" s="218"/>
      <c r="F69" s="218"/>
      <c r="G69" s="3">
        <v>62</v>
      </c>
      <c r="H69" s="143">
        <v>126149833.5</v>
      </c>
      <c r="I69" s="138">
        <v>110672779</v>
      </c>
    </row>
    <row r="70" spans="1:9" ht="12.75">
      <c r="A70" s="228" t="s">
        <v>141</v>
      </c>
      <c r="B70" s="229"/>
      <c r="C70" s="229"/>
      <c r="D70" s="229"/>
      <c r="E70" s="229"/>
      <c r="F70" s="229"/>
      <c r="G70" s="1">
        <v>63</v>
      </c>
      <c r="H70" s="147">
        <v>110466000</v>
      </c>
      <c r="I70" s="136">
        <v>110466000</v>
      </c>
    </row>
    <row r="71" spans="1:9" ht="12.75">
      <c r="A71" s="228" t="s">
        <v>142</v>
      </c>
      <c r="B71" s="229"/>
      <c r="C71" s="229"/>
      <c r="D71" s="229"/>
      <c r="E71" s="229"/>
      <c r="F71" s="229"/>
      <c r="G71" s="1">
        <v>64</v>
      </c>
      <c r="H71" s="139">
        <v>12909000</v>
      </c>
      <c r="I71" s="136"/>
    </row>
    <row r="72" spans="1:9" ht="12.75">
      <c r="A72" s="228" t="s">
        <v>143</v>
      </c>
      <c r="B72" s="229"/>
      <c r="C72" s="229"/>
      <c r="D72" s="229"/>
      <c r="E72" s="229"/>
      <c r="F72" s="229"/>
      <c r="G72" s="1">
        <v>65</v>
      </c>
      <c r="H72" s="140"/>
      <c r="I72" s="50">
        <v>0</v>
      </c>
    </row>
    <row r="73" spans="1:9" ht="12.75">
      <c r="A73" s="228" t="s">
        <v>144</v>
      </c>
      <c r="B73" s="229"/>
      <c r="C73" s="229"/>
      <c r="D73" s="229"/>
      <c r="E73" s="229"/>
      <c r="F73" s="229"/>
      <c r="G73" s="1">
        <v>66</v>
      </c>
      <c r="H73" s="139"/>
      <c r="I73" s="7"/>
    </row>
    <row r="74" spans="1:9" ht="12.75">
      <c r="A74" s="228" t="s">
        <v>145</v>
      </c>
      <c r="B74" s="229"/>
      <c r="C74" s="229"/>
      <c r="D74" s="229"/>
      <c r="E74" s="229"/>
      <c r="F74" s="229"/>
      <c r="G74" s="1">
        <v>67</v>
      </c>
      <c r="H74" s="139"/>
      <c r="I74" s="7"/>
    </row>
    <row r="75" spans="1:9" ht="12.75">
      <c r="A75" s="228" t="s">
        <v>133</v>
      </c>
      <c r="B75" s="229"/>
      <c r="C75" s="229"/>
      <c r="D75" s="229"/>
      <c r="E75" s="229"/>
      <c r="F75" s="229"/>
      <c r="G75" s="1">
        <v>68</v>
      </c>
      <c r="H75" s="139"/>
      <c r="I75" s="7"/>
    </row>
    <row r="76" spans="1:9" ht="12.75">
      <c r="A76" s="228" t="s">
        <v>134</v>
      </c>
      <c r="B76" s="229"/>
      <c r="C76" s="229"/>
      <c r="D76" s="229"/>
      <c r="E76" s="229"/>
      <c r="F76" s="229"/>
      <c r="G76" s="1">
        <v>69</v>
      </c>
      <c r="H76" s="139"/>
      <c r="I76" s="7"/>
    </row>
    <row r="77" spans="1:9" ht="12.75">
      <c r="A77" s="228" t="s">
        <v>135</v>
      </c>
      <c r="B77" s="229"/>
      <c r="C77" s="229"/>
      <c r="D77" s="229"/>
      <c r="E77" s="229"/>
      <c r="F77" s="229"/>
      <c r="G77" s="1">
        <v>70</v>
      </c>
      <c r="H77" s="139"/>
      <c r="I77" s="7"/>
    </row>
    <row r="78" spans="1:9" ht="12.75">
      <c r="A78" s="228" t="s">
        <v>136</v>
      </c>
      <c r="B78" s="229"/>
      <c r="C78" s="229"/>
      <c r="D78" s="229"/>
      <c r="E78" s="229"/>
      <c r="F78" s="229"/>
      <c r="G78" s="1">
        <v>71</v>
      </c>
      <c r="H78" s="147">
        <v>76160431.5</v>
      </c>
      <c r="I78" s="136">
        <v>64980117</v>
      </c>
    </row>
    <row r="79" spans="1:9" ht="12.75">
      <c r="A79" s="228" t="s">
        <v>238</v>
      </c>
      <c r="B79" s="229"/>
      <c r="C79" s="229"/>
      <c r="D79" s="229"/>
      <c r="E79" s="229"/>
      <c r="F79" s="229"/>
      <c r="G79" s="1">
        <v>72</v>
      </c>
      <c r="H79" s="141">
        <v>-66166887</v>
      </c>
      <c r="I79" s="134">
        <v>-61702519</v>
      </c>
    </row>
    <row r="80" spans="1:9" ht="12.75">
      <c r="A80" s="235" t="s">
        <v>169</v>
      </c>
      <c r="B80" s="236"/>
      <c r="C80" s="236"/>
      <c r="D80" s="236"/>
      <c r="E80" s="236"/>
      <c r="F80" s="236"/>
      <c r="G80" s="1">
        <v>73</v>
      </c>
      <c r="H80" s="139"/>
      <c r="I80" s="7">
        <v>254088</v>
      </c>
    </row>
    <row r="81" spans="1:9" ht="12.75">
      <c r="A81" s="235" t="s">
        <v>170</v>
      </c>
      <c r="B81" s="236"/>
      <c r="C81" s="236"/>
      <c r="D81" s="236"/>
      <c r="E81" s="236"/>
      <c r="F81" s="236"/>
      <c r="G81" s="1">
        <v>74</v>
      </c>
      <c r="H81" s="139">
        <v>66166887</v>
      </c>
      <c r="I81" s="7">
        <v>61956607</v>
      </c>
    </row>
    <row r="82" spans="1:9" ht="12.75">
      <c r="A82" s="228" t="s">
        <v>239</v>
      </c>
      <c r="B82" s="229"/>
      <c r="C82" s="229"/>
      <c r="D82" s="229"/>
      <c r="E82" s="229"/>
      <c r="F82" s="229"/>
      <c r="G82" s="1">
        <v>75</v>
      </c>
      <c r="H82" s="141">
        <v>-7218711</v>
      </c>
      <c r="I82" s="134">
        <v>-3070819</v>
      </c>
    </row>
    <row r="83" spans="1:9" ht="12.75">
      <c r="A83" s="235" t="s">
        <v>171</v>
      </c>
      <c r="B83" s="236"/>
      <c r="C83" s="236"/>
      <c r="D83" s="236"/>
      <c r="E83" s="236"/>
      <c r="F83" s="236"/>
      <c r="G83" s="1">
        <v>76</v>
      </c>
      <c r="H83" s="139"/>
      <c r="I83" s="7"/>
    </row>
    <row r="84" spans="1:9" ht="12.75">
      <c r="A84" s="235" t="s">
        <v>172</v>
      </c>
      <c r="B84" s="236"/>
      <c r="C84" s="236"/>
      <c r="D84" s="236"/>
      <c r="E84" s="236"/>
      <c r="F84" s="236"/>
      <c r="G84" s="1">
        <v>77</v>
      </c>
      <c r="H84" s="139">
        <v>7218711</v>
      </c>
      <c r="I84" s="7">
        <v>3070819</v>
      </c>
    </row>
    <row r="85" spans="1:9" ht="12.75">
      <c r="A85" s="228" t="s">
        <v>173</v>
      </c>
      <c r="B85" s="229"/>
      <c r="C85" s="229"/>
      <c r="D85" s="229"/>
      <c r="E85" s="229"/>
      <c r="F85" s="229"/>
      <c r="G85" s="1">
        <v>78</v>
      </c>
      <c r="H85" s="139"/>
      <c r="I85" s="7"/>
    </row>
    <row r="86" spans="1:9" ht="12.75">
      <c r="A86" s="219" t="s">
        <v>19</v>
      </c>
      <c r="B86" s="220"/>
      <c r="C86" s="220"/>
      <c r="D86" s="220"/>
      <c r="E86" s="220"/>
      <c r="F86" s="220"/>
      <c r="G86" s="1">
        <v>79</v>
      </c>
      <c r="H86" s="141">
        <v>544325</v>
      </c>
      <c r="I86" s="134">
        <v>0</v>
      </c>
    </row>
    <row r="87" spans="1:9" ht="12.75">
      <c r="A87" s="228" t="s">
        <v>129</v>
      </c>
      <c r="B87" s="229"/>
      <c r="C87" s="229"/>
      <c r="D87" s="229"/>
      <c r="E87" s="229"/>
      <c r="F87" s="229"/>
      <c r="G87" s="1">
        <v>80</v>
      </c>
      <c r="H87" s="139">
        <v>544325</v>
      </c>
      <c r="I87" s="7"/>
    </row>
    <row r="88" spans="1:9" ht="12.75">
      <c r="A88" s="228" t="s">
        <v>130</v>
      </c>
      <c r="B88" s="229"/>
      <c r="C88" s="229"/>
      <c r="D88" s="229"/>
      <c r="E88" s="229"/>
      <c r="F88" s="229"/>
      <c r="G88" s="1">
        <v>81</v>
      </c>
      <c r="H88" s="139"/>
      <c r="I88" s="7"/>
    </row>
    <row r="89" spans="1:9" ht="12.75">
      <c r="A89" s="228" t="s">
        <v>131</v>
      </c>
      <c r="B89" s="229"/>
      <c r="C89" s="229"/>
      <c r="D89" s="229"/>
      <c r="E89" s="229"/>
      <c r="F89" s="229"/>
      <c r="G89" s="1">
        <v>82</v>
      </c>
      <c r="H89" s="139"/>
      <c r="I89" s="7"/>
    </row>
    <row r="90" spans="1:9" ht="12.75">
      <c r="A90" s="219" t="s">
        <v>20</v>
      </c>
      <c r="B90" s="220"/>
      <c r="C90" s="220"/>
      <c r="D90" s="220"/>
      <c r="E90" s="220"/>
      <c r="F90" s="220"/>
      <c r="G90" s="1">
        <v>83</v>
      </c>
      <c r="H90" s="141">
        <v>2202658</v>
      </c>
      <c r="I90" s="134">
        <v>8159946</v>
      </c>
    </row>
    <row r="91" spans="1:9" ht="12.75">
      <c r="A91" s="228" t="s">
        <v>132</v>
      </c>
      <c r="B91" s="229"/>
      <c r="C91" s="229"/>
      <c r="D91" s="229"/>
      <c r="E91" s="229"/>
      <c r="F91" s="229"/>
      <c r="G91" s="1">
        <v>84</v>
      </c>
      <c r="H91" s="139"/>
      <c r="I91" s="7">
        <v>163997</v>
      </c>
    </row>
    <row r="92" spans="1:9" ht="12.75">
      <c r="A92" s="228" t="s">
        <v>243</v>
      </c>
      <c r="B92" s="229"/>
      <c r="C92" s="229"/>
      <c r="D92" s="229"/>
      <c r="E92" s="229"/>
      <c r="F92" s="229"/>
      <c r="G92" s="1">
        <v>85</v>
      </c>
      <c r="H92" s="139"/>
      <c r="I92" s="7"/>
    </row>
    <row r="93" spans="1:9" ht="12.75">
      <c r="A93" s="228" t="s">
        <v>0</v>
      </c>
      <c r="B93" s="229"/>
      <c r="C93" s="229"/>
      <c r="D93" s="229"/>
      <c r="E93" s="229"/>
      <c r="F93" s="229"/>
      <c r="G93" s="1">
        <v>86</v>
      </c>
      <c r="H93" s="139">
        <v>2202658</v>
      </c>
      <c r="I93" s="7"/>
    </row>
    <row r="94" spans="1:9" ht="12.75">
      <c r="A94" s="228" t="s">
        <v>244</v>
      </c>
      <c r="B94" s="229"/>
      <c r="C94" s="229"/>
      <c r="D94" s="229"/>
      <c r="E94" s="229"/>
      <c r="F94" s="229"/>
      <c r="G94" s="1">
        <v>87</v>
      </c>
      <c r="H94" s="139"/>
      <c r="I94" s="7"/>
    </row>
    <row r="95" spans="1:9" ht="12.75">
      <c r="A95" s="228" t="s">
        <v>245</v>
      </c>
      <c r="B95" s="229"/>
      <c r="C95" s="229"/>
      <c r="D95" s="229"/>
      <c r="E95" s="229"/>
      <c r="F95" s="229"/>
      <c r="G95" s="1">
        <v>88</v>
      </c>
      <c r="H95" s="139"/>
      <c r="I95" s="7"/>
    </row>
    <row r="96" spans="1:9" ht="12.75">
      <c r="A96" s="228" t="s">
        <v>246</v>
      </c>
      <c r="B96" s="229"/>
      <c r="C96" s="229"/>
      <c r="D96" s="229"/>
      <c r="E96" s="229"/>
      <c r="F96" s="229"/>
      <c r="G96" s="1">
        <v>89</v>
      </c>
      <c r="H96" s="139"/>
      <c r="I96" s="7"/>
    </row>
    <row r="97" spans="1:9" ht="12.75">
      <c r="A97" s="228" t="s">
        <v>94</v>
      </c>
      <c r="B97" s="229"/>
      <c r="C97" s="229"/>
      <c r="D97" s="229"/>
      <c r="E97" s="229"/>
      <c r="F97" s="229"/>
      <c r="G97" s="1">
        <v>90</v>
      </c>
      <c r="H97" s="139"/>
      <c r="I97" s="7"/>
    </row>
    <row r="98" spans="1:9" ht="12.75">
      <c r="A98" s="228" t="s">
        <v>92</v>
      </c>
      <c r="B98" s="229"/>
      <c r="C98" s="229"/>
      <c r="D98" s="229"/>
      <c r="E98" s="229"/>
      <c r="F98" s="229"/>
      <c r="G98" s="1">
        <v>91</v>
      </c>
      <c r="H98" s="139"/>
      <c r="I98" s="7"/>
    </row>
    <row r="99" spans="1:9" ht="12.75">
      <c r="A99" s="228" t="s">
        <v>93</v>
      </c>
      <c r="B99" s="229"/>
      <c r="C99" s="229"/>
      <c r="D99" s="229"/>
      <c r="E99" s="229"/>
      <c r="F99" s="229"/>
      <c r="G99" s="1">
        <v>92</v>
      </c>
      <c r="H99" s="139"/>
      <c r="I99" s="7">
        <v>7995949</v>
      </c>
    </row>
    <row r="100" spans="1:9" ht="12.75">
      <c r="A100" s="219" t="s">
        <v>21</v>
      </c>
      <c r="B100" s="220"/>
      <c r="C100" s="220"/>
      <c r="D100" s="220"/>
      <c r="E100" s="220"/>
      <c r="F100" s="220"/>
      <c r="G100" s="1">
        <v>93</v>
      </c>
      <c r="H100" s="141">
        <v>119269428</v>
      </c>
      <c r="I100" s="134">
        <v>117950308</v>
      </c>
    </row>
    <row r="101" spans="1:10" ht="12.75">
      <c r="A101" s="228" t="s">
        <v>132</v>
      </c>
      <c r="B101" s="229"/>
      <c r="C101" s="229"/>
      <c r="D101" s="229"/>
      <c r="E101" s="229"/>
      <c r="F101" s="229"/>
      <c r="G101" s="1">
        <v>94</v>
      </c>
      <c r="H101" s="139">
        <v>6428672</v>
      </c>
      <c r="I101" s="7">
        <v>65599</v>
      </c>
      <c r="J101" s="127"/>
    </row>
    <row r="102" spans="1:9" ht="12.75">
      <c r="A102" s="228" t="s">
        <v>243</v>
      </c>
      <c r="B102" s="229"/>
      <c r="C102" s="229"/>
      <c r="D102" s="229"/>
      <c r="E102" s="229"/>
      <c r="F102" s="229"/>
      <c r="G102" s="1">
        <v>95</v>
      </c>
      <c r="H102" s="139">
        <v>574204</v>
      </c>
      <c r="I102" s="7">
        <v>49200</v>
      </c>
    </row>
    <row r="103" spans="1:9" ht="12.75">
      <c r="A103" s="228" t="s">
        <v>0</v>
      </c>
      <c r="B103" s="229"/>
      <c r="C103" s="229"/>
      <c r="D103" s="229"/>
      <c r="E103" s="229"/>
      <c r="F103" s="229"/>
      <c r="G103" s="1">
        <v>96</v>
      </c>
      <c r="H103" s="139">
        <v>5561047</v>
      </c>
      <c r="I103" s="7">
        <v>6112073</v>
      </c>
    </row>
    <row r="104" spans="1:9" ht="12.75">
      <c r="A104" s="228" t="s">
        <v>244</v>
      </c>
      <c r="B104" s="229"/>
      <c r="C104" s="229"/>
      <c r="D104" s="229"/>
      <c r="E104" s="229"/>
      <c r="F104" s="229"/>
      <c r="G104" s="1">
        <v>97</v>
      </c>
      <c r="H104" s="139">
        <v>0</v>
      </c>
      <c r="I104" s="7"/>
    </row>
    <row r="105" spans="1:9" ht="12.75">
      <c r="A105" s="228" t="s">
        <v>245</v>
      </c>
      <c r="B105" s="229"/>
      <c r="C105" s="229"/>
      <c r="D105" s="229"/>
      <c r="E105" s="229"/>
      <c r="F105" s="229"/>
      <c r="G105" s="1">
        <v>98</v>
      </c>
      <c r="H105" s="139">
        <v>98126400</v>
      </c>
      <c r="I105" s="7">
        <v>100075189</v>
      </c>
    </row>
    <row r="106" spans="1:9" ht="12.75">
      <c r="A106" s="228" t="s">
        <v>246</v>
      </c>
      <c r="B106" s="229"/>
      <c r="C106" s="229"/>
      <c r="D106" s="229"/>
      <c r="E106" s="229"/>
      <c r="F106" s="229"/>
      <c r="G106" s="1">
        <v>99</v>
      </c>
      <c r="H106" s="139">
        <v>0</v>
      </c>
      <c r="I106" s="7"/>
    </row>
    <row r="107" spans="1:9" ht="12.75">
      <c r="A107" s="228" t="s">
        <v>94</v>
      </c>
      <c r="B107" s="229"/>
      <c r="C107" s="229"/>
      <c r="D107" s="229"/>
      <c r="E107" s="229"/>
      <c r="F107" s="229"/>
      <c r="G107" s="1">
        <v>100</v>
      </c>
      <c r="H107" s="139">
        <v>0</v>
      </c>
      <c r="I107" s="7"/>
    </row>
    <row r="108" spans="1:9" ht="12.75">
      <c r="A108" s="228" t="s">
        <v>95</v>
      </c>
      <c r="B108" s="229"/>
      <c r="C108" s="229"/>
      <c r="D108" s="229"/>
      <c r="E108" s="229"/>
      <c r="F108" s="229"/>
      <c r="G108" s="1">
        <v>101</v>
      </c>
      <c r="H108" s="139">
        <v>1679156</v>
      </c>
      <c r="I108" s="7">
        <v>1700509</v>
      </c>
    </row>
    <row r="109" spans="1:9" ht="12.75">
      <c r="A109" s="228" t="s">
        <v>96</v>
      </c>
      <c r="B109" s="229"/>
      <c r="C109" s="229"/>
      <c r="D109" s="229"/>
      <c r="E109" s="229"/>
      <c r="F109" s="229"/>
      <c r="G109" s="1">
        <v>102</v>
      </c>
      <c r="H109" s="139">
        <v>6100500</v>
      </c>
      <c r="I109" s="7">
        <v>9947738</v>
      </c>
    </row>
    <row r="110" spans="1:9" ht="12.75">
      <c r="A110" s="228" t="s">
        <v>99</v>
      </c>
      <c r="B110" s="229"/>
      <c r="C110" s="229"/>
      <c r="D110" s="229"/>
      <c r="E110" s="229"/>
      <c r="F110" s="229"/>
      <c r="G110" s="1">
        <v>103</v>
      </c>
      <c r="H110" s="139">
        <v>0</v>
      </c>
      <c r="I110" s="7"/>
    </row>
    <row r="111" spans="1:9" ht="12.75">
      <c r="A111" s="228" t="s">
        <v>97</v>
      </c>
      <c r="B111" s="229"/>
      <c r="C111" s="229"/>
      <c r="D111" s="229"/>
      <c r="E111" s="229"/>
      <c r="F111" s="229"/>
      <c r="G111" s="1">
        <v>104</v>
      </c>
      <c r="H111" s="139">
        <v>0</v>
      </c>
      <c r="I111" s="7"/>
    </row>
    <row r="112" spans="1:9" ht="12.75">
      <c r="A112" s="228" t="s">
        <v>98</v>
      </c>
      <c r="B112" s="229"/>
      <c r="C112" s="229"/>
      <c r="D112" s="229"/>
      <c r="E112" s="229"/>
      <c r="F112" s="229"/>
      <c r="G112" s="1">
        <v>105</v>
      </c>
      <c r="H112" s="139">
        <v>799449</v>
      </c>
      <c r="I112" s="7"/>
    </row>
    <row r="113" spans="1:9" ht="12.75">
      <c r="A113" s="219" t="s">
        <v>1</v>
      </c>
      <c r="B113" s="220"/>
      <c r="C113" s="220"/>
      <c r="D113" s="220"/>
      <c r="E113" s="220"/>
      <c r="F113" s="220"/>
      <c r="G113" s="1">
        <v>106</v>
      </c>
      <c r="H113" s="139">
        <v>0</v>
      </c>
      <c r="I113" s="136"/>
    </row>
    <row r="114" spans="1:10" ht="12.75">
      <c r="A114" s="219" t="s">
        <v>25</v>
      </c>
      <c r="B114" s="220"/>
      <c r="C114" s="220"/>
      <c r="D114" s="220"/>
      <c r="E114" s="220"/>
      <c r="F114" s="220"/>
      <c r="G114" s="1">
        <v>107</v>
      </c>
      <c r="H114" s="141">
        <v>248166244.5</v>
      </c>
      <c r="I114" s="134">
        <v>236783033</v>
      </c>
      <c r="J114" s="127"/>
    </row>
    <row r="115" spans="1:9" ht="12.75">
      <c r="A115" s="239" t="s">
        <v>57</v>
      </c>
      <c r="B115" s="240"/>
      <c r="C115" s="240"/>
      <c r="D115" s="240"/>
      <c r="E115" s="240"/>
      <c r="F115" s="240"/>
      <c r="G115" s="2">
        <v>108</v>
      </c>
      <c r="H115" s="142">
        <v>240405563</v>
      </c>
      <c r="I115" s="137">
        <v>240112603</v>
      </c>
    </row>
    <row r="116" spans="1:9" ht="12.75">
      <c r="A116" s="232" t="s">
        <v>310</v>
      </c>
      <c r="B116" s="241"/>
      <c r="C116" s="241"/>
      <c r="D116" s="241"/>
      <c r="E116" s="241"/>
      <c r="F116" s="241"/>
      <c r="G116" s="242"/>
      <c r="H116" s="242"/>
      <c r="I116" s="243"/>
    </row>
    <row r="117" spans="1:9" ht="12.75">
      <c r="A117" s="217" t="s">
        <v>186</v>
      </c>
      <c r="B117" s="218"/>
      <c r="C117" s="218"/>
      <c r="D117" s="218"/>
      <c r="E117" s="218"/>
      <c r="F117" s="218"/>
      <c r="G117" s="244"/>
      <c r="H117" s="244"/>
      <c r="I117" s="245"/>
    </row>
    <row r="118" spans="1:9" ht="12.75">
      <c r="A118" s="228" t="s">
        <v>8</v>
      </c>
      <c r="B118" s="229"/>
      <c r="C118" s="229"/>
      <c r="D118" s="229"/>
      <c r="E118" s="229"/>
      <c r="F118" s="229"/>
      <c r="G118" s="1">
        <v>109</v>
      </c>
      <c r="H118" s="139">
        <v>126149833.5</v>
      </c>
      <c r="I118" s="7">
        <f>I69</f>
        <v>110672779</v>
      </c>
    </row>
    <row r="119" spans="1:9" ht="12.75">
      <c r="A119" s="246" t="s">
        <v>9</v>
      </c>
      <c r="B119" s="247"/>
      <c r="C119" s="247"/>
      <c r="D119" s="247"/>
      <c r="E119" s="247"/>
      <c r="F119" s="247"/>
      <c r="G119" s="4">
        <v>110</v>
      </c>
      <c r="H119" s="8"/>
      <c r="I119" s="8"/>
    </row>
    <row r="120" spans="1:9" ht="12.75">
      <c r="A120" s="248" t="s">
        <v>311</v>
      </c>
      <c r="B120" s="249"/>
      <c r="C120" s="249"/>
      <c r="D120" s="249"/>
      <c r="E120" s="249"/>
      <c r="F120" s="249"/>
      <c r="G120" s="249"/>
      <c r="H120" s="249"/>
      <c r="I120" s="249"/>
    </row>
    <row r="121" spans="1:9" ht="12.75">
      <c r="A121" s="237"/>
      <c r="B121" s="238"/>
      <c r="C121" s="238"/>
      <c r="D121" s="238"/>
      <c r="E121" s="238"/>
      <c r="F121" s="238"/>
      <c r="G121" s="238"/>
      <c r="H121" s="238"/>
      <c r="I121" s="238"/>
    </row>
  </sheetData>
  <sheetProtection/>
  <mergeCells count="121">
    <mergeCell ref="A121:I121"/>
    <mergeCell ref="A115:F115"/>
    <mergeCell ref="A116:I116"/>
    <mergeCell ref="A117:I117"/>
    <mergeCell ref="A118:F118"/>
    <mergeCell ref="A113:F113"/>
    <mergeCell ref="A114:F114"/>
    <mergeCell ref="A119:F119"/>
    <mergeCell ref="A120:I120"/>
    <mergeCell ref="A109:F109"/>
    <mergeCell ref="A110:F110"/>
    <mergeCell ref="A111:F111"/>
    <mergeCell ref="A112:F112"/>
    <mergeCell ref="A105:F105"/>
    <mergeCell ref="A106:F106"/>
    <mergeCell ref="A107:F107"/>
    <mergeCell ref="A108:F108"/>
    <mergeCell ref="A101:F101"/>
    <mergeCell ref="A102:F102"/>
    <mergeCell ref="A103:F103"/>
    <mergeCell ref="A104:F104"/>
    <mergeCell ref="A97:F97"/>
    <mergeCell ref="A98:F98"/>
    <mergeCell ref="A99:F99"/>
    <mergeCell ref="A100:F100"/>
    <mergeCell ref="A93:F93"/>
    <mergeCell ref="A94:F94"/>
    <mergeCell ref="A95:F95"/>
    <mergeCell ref="A96:F96"/>
    <mergeCell ref="A89:F89"/>
    <mergeCell ref="A90:F90"/>
    <mergeCell ref="A91:F91"/>
    <mergeCell ref="A92:F92"/>
    <mergeCell ref="A85:F85"/>
    <mergeCell ref="A86:F86"/>
    <mergeCell ref="A87:F87"/>
    <mergeCell ref="A88:F88"/>
    <mergeCell ref="A81:F81"/>
    <mergeCell ref="A82:F82"/>
    <mergeCell ref="A83:F83"/>
    <mergeCell ref="A84:F84"/>
    <mergeCell ref="A77:F77"/>
    <mergeCell ref="A78:F78"/>
    <mergeCell ref="A79:F79"/>
    <mergeCell ref="A80:F80"/>
    <mergeCell ref="A73:F73"/>
    <mergeCell ref="A74:F74"/>
    <mergeCell ref="A75:F75"/>
    <mergeCell ref="A76:F76"/>
    <mergeCell ref="A69:F69"/>
    <mergeCell ref="A70:F70"/>
    <mergeCell ref="A71:F71"/>
    <mergeCell ref="A72:F72"/>
    <mergeCell ref="A65:F65"/>
    <mergeCell ref="A66:F66"/>
    <mergeCell ref="A67:F67"/>
    <mergeCell ref="A68:I68"/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I6"/>
    <mergeCell ref="A7:F7"/>
    <mergeCell ref="A8:F8"/>
    <mergeCell ref="A1:I1"/>
    <mergeCell ref="A2:I2"/>
    <mergeCell ref="A3:I3"/>
    <mergeCell ref="A4:F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110" workbookViewId="0" topLeftCell="A16">
      <selection activeCell="K48" sqref="K48"/>
    </sheetView>
  </sheetViews>
  <sheetFormatPr defaultColWidth="11.421875" defaultRowHeight="12.75"/>
  <cols>
    <col min="1" max="9" width="11.421875" style="49" customWidth="1"/>
    <col min="10" max="10" width="10.7109375" style="49" customWidth="1"/>
    <col min="11" max="11" width="10.00390625" style="49" customWidth="1"/>
    <col min="12" max="12" width="11.00390625" style="49" customWidth="1"/>
    <col min="13" max="13" width="10.28125" style="49" customWidth="1"/>
    <col min="14" max="16384" width="11.421875" style="49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3" t="s">
        <v>344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0" t="s">
        <v>350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4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4"/>
      <c r="J5" s="56" t="s">
        <v>314</v>
      </c>
      <c r="K5" s="56" t="s">
        <v>315</v>
      </c>
      <c r="L5" s="56" t="s">
        <v>314</v>
      </c>
      <c r="M5" s="56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53"/>
      <c r="I7" s="3">
        <v>111</v>
      </c>
      <c r="J7" s="143">
        <v>4853565</v>
      </c>
      <c r="K7" s="143">
        <v>1383471</v>
      </c>
      <c r="L7" s="138">
        <f>SUM(L8:L9)</f>
        <v>1859558</v>
      </c>
      <c r="M7" s="138">
        <v>593036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54"/>
      <c r="I8" s="1">
        <v>112</v>
      </c>
      <c r="J8" s="139">
        <v>4773940</v>
      </c>
      <c r="K8" s="139">
        <v>1372936</v>
      </c>
      <c r="L8" s="136">
        <v>1854799</v>
      </c>
      <c r="M8" s="136">
        <v>622060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54"/>
      <c r="I9" s="1">
        <v>113</v>
      </c>
      <c r="J9" s="139">
        <v>79625</v>
      </c>
      <c r="K9" s="139">
        <v>10535</v>
      </c>
      <c r="L9" s="136">
        <v>4759</v>
      </c>
      <c r="M9" s="136">
        <v>-29024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54"/>
      <c r="I10" s="1">
        <v>114</v>
      </c>
      <c r="J10" s="141">
        <v>12042806</v>
      </c>
      <c r="K10" s="141">
        <v>6537743</v>
      </c>
      <c r="L10" s="134">
        <v>5719033</v>
      </c>
      <c r="M10" s="134">
        <v>2140040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54"/>
      <c r="I11" s="1">
        <v>115</v>
      </c>
      <c r="J11" s="139">
        <v>0</v>
      </c>
      <c r="K11" s="139"/>
      <c r="L11" s="136"/>
      <c r="M11" s="136"/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54"/>
      <c r="I12" s="1">
        <v>116</v>
      </c>
      <c r="J12" s="141">
        <v>5440835</v>
      </c>
      <c r="K12" s="141">
        <v>1423008</v>
      </c>
      <c r="L12" s="134">
        <v>3247474</v>
      </c>
      <c r="M12" s="134">
        <v>545569</v>
      </c>
    </row>
    <row r="13" spans="1:13" ht="12.75">
      <c r="A13" s="228" t="s">
        <v>146</v>
      </c>
      <c r="B13" s="229"/>
      <c r="C13" s="229"/>
      <c r="D13" s="229"/>
      <c r="E13" s="229"/>
      <c r="F13" s="229"/>
      <c r="G13" s="229"/>
      <c r="H13" s="255"/>
      <c r="I13" s="1">
        <v>117</v>
      </c>
      <c r="J13" s="139">
        <v>685955</v>
      </c>
      <c r="K13" s="139">
        <v>236427</v>
      </c>
      <c r="L13" s="7">
        <v>383902</v>
      </c>
      <c r="M13" s="7">
        <v>107183</v>
      </c>
    </row>
    <row r="14" spans="1:13" ht="12.75">
      <c r="A14" s="228" t="s">
        <v>147</v>
      </c>
      <c r="B14" s="229"/>
      <c r="C14" s="229"/>
      <c r="D14" s="229"/>
      <c r="E14" s="229"/>
      <c r="F14" s="229"/>
      <c r="G14" s="229"/>
      <c r="H14" s="255"/>
      <c r="I14" s="1">
        <v>118</v>
      </c>
      <c r="J14" s="139">
        <v>2456160</v>
      </c>
      <c r="K14" s="139">
        <v>498871</v>
      </c>
      <c r="L14" s="7"/>
      <c r="M14" s="7">
        <v>-61407</v>
      </c>
    </row>
    <row r="15" spans="1:13" ht="12.75">
      <c r="A15" s="228" t="s">
        <v>61</v>
      </c>
      <c r="B15" s="229"/>
      <c r="C15" s="229"/>
      <c r="D15" s="229"/>
      <c r="E15" s="229"/>
      <c r="F15" s="229"/>
      <c r="G15" s="229"/>
      <c r="H15" s="255"/>
      <c r="I15" s="1">
        <v>119</v>
      </c>
      <c r="J15" s="139">
        <v>2298720</v>
      </c>
      <c r="K15" s="139">
        <v>687710</v>
      </c>
      <c r="L15" s="7">
        <v>2863572</v>
      </c>
      <c r="M15" s="7">
        <v>499793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54"/>
      <c r="I16" s="1">
        <v>120</v>
      </c>
      <c r="J16" s="141">
        <v>1854407</v>
      </c>
      <c r="K16" s="141">
        <v>738563</v>
      </c>
      <c r="L16" s="134">
        <f>SUM(L17:L19)</f>
        <v>989842</v>
      </c>
      <c r="M16" s="134">
        <v>386240</v>
      </c>
    </row>
    <row r="17" spans="1:13" ht="12.75">
      <c r="A17" s="228" t="s">
        <v>62</v>
      </c>
      <c r="B17" s="229"/>
      <c r="C17" s="229"/>
      <c r="D17" s="229"/>
      <c r="E17" s="229"/>
      <c r="F17" s="229"/>
      <c r="G17" s="229"/>
      <c r="H17" s="255"/>
      <c r="I17" s="1">
        <v>121</v>
      </c>
      <c r="J17" s="139">
        <v>1198526</v>
      </c>
      <c r="K17" s="139">
        <v>470578</v>
      </c>
      <c r="L17" s="7">
        <v>520841</v>
      </c>
      <c r="M17" s="7">
        <v>189749</v>
      </c>
    </row>
    <row r="18" spans="1:13" ht="12.75">
      <c r="A18" s="228" t="s">
        <v>63</v>
      </c>
      <c r="B18" s="229"/>
      <c r="C18" s="229"/>
      <c r="D18" s="229"/>
      <c r="E18" s="229"/>
      <c r="F18" s="229"/>
      <c r="G18" s="229"/>
      <c r="H18" s="255"/>
      <c r="I18" s="1">
        <v>122</v>
      </c>
      <c r="J18" s="139">
        <v>416927</v>
      </c>
      <c r="K18" s="139">
        <v>178095</v>
      </c>
      <c r="L18" s="7">
        <v>319289</v>
      </c>
      <c r="M18" s="7">
        <v>136184</v>
      </c>
    </row>
    <row r="19" spans="1:13" ht="12.75">
      <c r="A19" s="228" t="s">
        <v>64</v>
      </c>
      <c r="B19" s="229"/>
      <c r="C19" s="229"/>
      <c r="D19" s="229"/>
      <c r="E19" s="229"/>
      <c r="F19" s="229"/>
      <c r="G19" s="229"/>
      <c r="H19" s="255"/>
      <c r="I19" s="1">
        <v>123</v>
      </c>
      <c r="J19" s="139">
        <v>238954</v>
      </c>
      <c r="K19" s="139">
        <v>89890</v>
      </c>
      <c r="L19" s="7">
        <v>149712</v>
      </c>
      <c r="M19" s="7">
        <v>60307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54"/>
      <c r="I20" s="1">
        <v>124</v>
      </c>
      <c r="J20" s="139">
        <v>4443485</v>
      </c>
      <c r="K20" s="139">
        <v>4193219</v>
      </c>
      <c r="L20" s="136">
        <v>864412</v>
      </c>
      <c r="M20" s="136">
        <v>864412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54"/>
      <c r="I21" s="1">
        <v>125</v>
      </c>
      <c r="J21" s="139">
        <v>259122</v>
      </c>
      <c r="K21" s="139">
        <v>138329</v>
      </c>
      <c r="L21" s="136">
        <v>277942</v>
      </c>
      <c r="M21" s="136">
        <v>86047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54"/>
      <c r="I22" s="1">
        <v>126</v>
      </c>
      <c r="J22" s="140">
        <v>0</v>
      </c>
      <c r="K22" s="140">
        <v>0</v>
      </c>
      <c r="L22" s="134">
        <f>SUM(L23:L24)</f>
        <v>0</v>
      </c>
      <c r="M22" s="134">
        <v>0</v>
      </c>
    </row>
    <row r="23" spans="1:13" ht="12.75">
      <c r="A23" s="228" t="s">
        <v>137</v>
      </c>
      <c r="B23" s="229"/>
      <c r="C23" s="229"/>
      <c r="D23" s="229"/>
      <c r="E23" s="229"/>
      <c r="F23" s="229"/>
      <c r="G23" s="229"/>
      <c r="H23" s="255"/>
      <c r="I23" s="1">
        <v>127</v>
      </c>
      <c r="J23" s="139">
        <v>0</v>
      </c>
      <c r="K23" s="139"/>
      <c r="L23" s="7"/>
      <c r="M23" s="7"/>
    </row>
    <row r="24" spans="1:13" ht="12.75">
      <c r="A24" s="228" t="s">
        <v>138</v>
      </c>
      <c r="B24" s="229"/>
      <c r="C24" s="229"/>
      <c r="D24" s="229"/>
      <c r="E24" s="229"/>
      <c r="F24" s="229"/>
      <c r="G24" s="229"/>
      <c r="H24" s="255"/>
      <c r="I24" s="1">
        <v>128</v>
      </c>
      <c r="J24" s="139">
        <v>0</v>
      </c>
      <c r="K24" s="139"/>
      <c r="L24" s="7"/>
      <c r="M24" s="7"/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54"/>
      <c r="I25" s="1">
        <v>129</v>
      </c>
      <c r="J25" s="139">
        <v>0</v>
      </c>
      <c r="K25" s="139"/>
      <c r="L25" s="136"/>
      <c r="M25" s="136"/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54"/>
      <c r="I26" s="1">
        <v>130</v>
      </c>
      <c r="J26" s="145">
        <v>44957</v>
      </c>
      <c r="K26" s="145">
        <v>44624</v>
      </c>
      <c r="L26" s="136">
        <v>339363</v>
      </c>
      <c r="M26" s="136">
        <v>257772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54"/>
      <c r="I27" s="1">
        <v>131</v>
      </c>
      <c r="J27" s="141">
        <v>13205</v>
      </c>
      <c r="K27" s="141">
        <v>6229</v>
      </c>
      <c r="L27" s="134">
        <f>SUM(L28:L32)</f>
        <v>812022</v>
      </c>
      <c r="M27" s="134">
        <v>52919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54"/>
      <c r="I28" s="1">
        <v>132</v>
      </c>
      <c r="J28" s="139">
        <v>0</v>
      </c>
      <c r="K28" s="139">
        <v>0</v>
      </c>
      <c r="L28" s="7"/>
      <c r="M28" s="7">
        <v>0</v>
      </c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54"/>
      <c r="I29" s="1">
        <v>133</v>
      </c>
      <c r="J29" s="139">
        <v>13205</v>
      </c>
      <c r="K29" s="139">
        <v>6229</v>
      </c>
      <c r="L29" s="7">
        <v>767571</v>
      </c>
      <c r="M29" s="7">
        <v>8468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54"/>
      <c r="I30" s="1">
        <v>134</v>
      </c>
      <c r="J30" s="139">
        <v>0</v>
      </c>
      <c r="K30" s="139">
        <v>0</v>
      </c>
      <c r="L30" s="7"/>
      <c r="M30" s="7">
        <v>0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54"/>
      <c r="I31" s="1">
        <v>135</v>
      </c>
      <c r="J31" s="139">
        <v>0</v>
      </c>
      <c r="K31" s="139">
        <v>0</v>
      </c>
      <c r="L31" s="7"/>
      <c r="M31" s="7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54"/>
      <c r="I32" s="1">
        <v>136</v>
      </c>
      <c r="J32" s="139">
        <v>0</v>
      </c>
      <c r="K32" s="139">
        <v>0</v>
      </c>
      <c r="L32" s="7">
        <v>44451</v>
      </c>
      <c r="M32" s="7">
        <v>44451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54"/>
      <c r="I33" s="1">
        <v>137</v>
      </c>
      <c r="J33" s="141">
        <v>42675</v>
      </c>
      <c r="K33" s="141">
        <v>18081</v>
      </c>
      <c r="L33" s="134">
        <f>SUM(L34:L37)</f>
        <v>23366</v>
      </c>
      <c r="M33" s="134">
        <v>7920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54"/>
      <c r="I34" s="1">
        <v>138</v>
      </c>
      <c r="J34" s="139">
        <v>0</v>
      </c>
      <c r="K34" s="139">
        <v>0</v>
      </c>
      <c r="L34" s="7"/>
      <c r="M34" s="7">
        <v>0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54"/>
      <c r="I35" s="1">
        <v>139</v>
      </c>
      <c r="J35" s="139">
        <v>42675</v>
      </c>
      <c r="K35" s="139">
        <v>18081</v>
      </c>
      <c r="L35" s="7">
        <v>23366</v>
      </c>
      <c r="M35" s="7">
        <v>7920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54"/>
      <c r="I36" s="1">
        <v>140</v>
      </c>
      <c r="J36" s="139">
        <v>0</v>
      </c>
      <c r="K36" s="139">
        <v>0</v>
      </c>
      <c r="L36" s="7"/>
      <c r="M36" s="7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54"/>
      <c r="I37" s="1">
        <v>141</v>
      </c>
      <c r="J37" s="139">
        <v>0</v>
      </c>
      <c r="K37" s="139">
        <v>0</v>
      </c>
      <c r="L37" s="7"/>
      <c r="M37" s="7">
        <v>0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54"/>
      <c r="I38" s="1">
        <v>142</v>
      </c>
      <c r="J38" s="139">
        <v>0</v>
      </c>
      <c r="K38" s="139">
        <v>0</v>
      </c>
      <c r="L38" s="7"/>
      <c r="M38" s="7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54"/>
      <c r="I39" s="1">
        <v>143</v>
      </c>
      <c r="J39" s="139">
        <v>0</v>
      </c>
      <c r="K39" s="139">
        <v>0</v>
      </c>
      <c r="L39" s="7"/>
      <c r="M39" s="7">
        <v>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54"/>
      <c r="I40" s="1">
        <v>144</v>
      </c>
      <c r="J40" s="145">
        <v>0</v>
      </c>
      <c r="K40" s="145">
        <v>0</v>
      </c>
      <c r="L40" s="136"/>
      <c r="M40" s="136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54"/>
      <c r="I41" s="1">
        <v>145</v>
      </c>
      <c r="J41" s="145">
        <v>0</v>
      </c>
      <c r="K41" s="145">
        <v>0</v>
      </c>
      <c r="L41" s="136"/>
      <c r="M41" s="136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54"/>
      <c r="I42" s="1">
        <v>146</v>
      </c>
      <c r="J42" s="141">
        <v>4866770</v>
      </c>
      <c r="K42" s="141">
        <v>1389700</v>
      </c>
      <c r="L42" s="134">
        <f>L7+L27+L38+L40</f>
        <v>2671580</v>
      </c>
      <c r="M42" s="134">
        <v>645955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54"/>
      <c r="I43" s="1">
        <v>147</v>
      </c>
      <c r="J43" s="141">
        <v>12085481</v>
      </c>
      <c r="K43" s="141">
        <v>6555824</v>
      </c>
      <c r="L43" s="134">
        <f>L10+L33+L39+L41</f>
        <v>5742399</v>
      </c>
      <c r="M43" s="134">
        <v>2147960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54"/>
      <c r="I44" s="1">
        <v>148</v>
      </c>
      <c r="J44" s="141">
        <v>-7218711</v>
      </c>
      <c r="K44" s="141">
        <v>-5166124</v>
      </c>
      <c r="L44" s="134">
        <f>L42-L43</f>
        <v>-3070819</v>
      </c>
      <c r="M44" s="134">
        <v>-1502005</v>
      </c>
    </row>
    <row r="45" spans="1:15" ht="12.75">
      <c r="A45" s="235" t="s">
        <v>218</v>
      </c>
      <c r="B45" s="236"/>
      <c r="C45" s="236"/>
      <c r="D45" s="236"/>
      <c r="E45" s="236"/>
      <c r="F45" s="236"/>
      <c r="G45" s="236"/>
      <c r="H45" s="256"/>
      <c r="I45" s="1">
        <v>149</v>
      </c>
      <c r="J45" s="140">
        <v>0</v>
      </c>
      <c r="K45" s="140">
        <v>0</v>
      </c>
      <c r="L45" s="50">
        <f>IF(L42&gt;L43,L42-L43,0)</f>
        <v>0</v>
      </c>
      <c r="M45" s="50">
        <v>0</v>
      </c>
      <c r="N45" s="132"/>
      <c r="O45" s="133"/>
    </row>
    <row r="46" spans="1:13" ht="12.75">
      <c r="A46" s="235" t="s">
        <v>219</v>
      </c>
      <c r="B46" s="236"/>
      <c r="C46" s="236"/>
      <c r="D46" s="236"/>
      <c r="E46" s="236"/>
      <c r="F46" s="236"/>
      <c r="G46" s="236"/>
      <c r="H46" s="256"/>
      <c r="I46" s="1">
        <v>150</v>
      </c>
      <c r="J46" s="140">
        <v>7218711</v>
      </c>
      <c r="K46" s="140">
        <v>5166124</v>
      </c>
      <c r="L46" s="134">
        <f>IF(L43&gt;L42,L43-L42,0)</f>
        <v>3070819</v>
      </c>
      <c r="M46" s="134">
        <v>1502005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54"/>
      <c r="I47" s="1">
        <v>151</v>
      </c>
      <c r="J47" s="145">
        <v>0</v>
      </c>
      <c r="K47" s="145"/>
      <c r="L47" s="136"/>
      <c r="M47" s="136"/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54"/>
      <c r="I48" s="1">
        <v>152</v>
      </c>
      <c r="J48" s="141">
        <v>-7218711</v>
      </c>
      <c r="K48" s="141">
        <v>-5166124</v>
      </c>
      <c r="L48" s="134">
        <f>L44-L47</f>
        <v>-3070819</v>
      </c>
      <c r="M48" s="134">
        <v>-1502005</v>
      </c>
    </row>
    <row r="49" spans="1:13" ht="12.75">
      <c r="A49" s="235" t="s">
        <v>192</v>
      </c>
      <c r="B49" s="236"/>
      <c r="C49" s="236"/>
      <c r="D49" s="236"/>
      <c r="E49" s="236"/>
      <c r="F49" s="236"/>
      <c r="G49" s="236"/>
      <c r="H49" s="256"/>
      <c r="I49" s="1">
        <v>153</v>
      </c>
      <c r="J49" s="140">
        <v>0</v>
      </c>
      <c r="K49" s="140">
        <v>0</v>
      </c>
      <c r="L49" s="50">
        <f>IF(L48&gt;0,L48,0)</f>
        <v>0</v>
      </c>
      <c r="M49" s="50">
        <v>0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144">
        <v>7218711</v>
      </c>
      <c r="K50" s="144">
        <v>5166124</v>
      </c>
      <c r="L50" s="57">
        <f>IF(L48&lt;0,-L48,0)</f>
        <v>3070819</v>
      </c>
      <c r="M50" s="57">
        <v>1502005</v>
      </c>
    </row>
    <row r="51" spans="1:13" ht="12.75" customHeight="1">
      <c r="A51" s="232" t="s">
        <v>312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1"/>
      <c r="J52" s="51"/>
      <c r="K52" s="51"/>
      <c r="L52" s="51"/>
      <c r="M52" s="58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140">
        <v>-7218711</v>
      </c>
      <c r="K53" s="140">
        <v>-5166124</v>
      </c>
      <c r="L53" s="7">
        <f>L50</f>
        <v>3070819</v>
      </c>
      <c r="M53" s="7">
        <f>M50</f>
        <v>1502005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32" t="s">
        <v>189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53"/>
      <c r="I56" s="9">
        <v>157</v>
      </c>
      <c r="J56" s="6">
        <f>J48</f>
        <v>-7218711</v>
      </c>
      <c r="K56" s="6">
        <f>K48</f>
        <v>-5166124</v>
      </c>
      <c r="L56" s="6">
        <f>L48</f>
        <v>-3070819</v>
      </c>
      <c r="M56" s="6">
        <f>M48</f>
        <v>-1502005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5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54"/>
      <c r="I58" s="1">
        <v>159</v>
      </c>
      <c r="J58" s="7"/>
      <c r="K58" s="7"/>
      <c r="L58" s="7"/>
      <c r="M58" s="7"/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54"/>
      <c r="I59" s="1">
        <v>160</v>
      </c>
      <c r="J59" s="7"/>
      <c r="K59" s="7"/>
      <c r="L59" s="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54"/>
      <c r="I60" s="1">
        <v>161</v>
      </c>
      <c r="J60" s="7"/>
      <c r="K60" s="7"/>
      <c r="L60" s="7"/>
      <c r="M60" s="7"/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54"/>
      <c r="I61" s="1">
        <v>162</v>
      </c>
      <c r="J61" s="7"/>
      <c r="K61" s="7"/>
      <c r="L61" s="7"/>
      <c r="M61" s="7"/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54"/>
      <c r="I62" s="1">
        <v>163</v>
      </c>
      <c r="J62" s="7"/>
      <c r="K62" s="7"/>
      <c r="L62" s="7"/>
      <c r="M62" s="7"/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54"/>
      <c r="I63" s="1">
        <v>164</v>
      </c>
      <c r="J63" s="7"/>
      <c r="K63" s="7"/>
      <c r="L63" s="7"/>
      <c r="M63" s="7"/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54"/>
      <c r="I64" s="1">
        <v>165</v>
      </c>
      <c r="J64" s="7"/>
      <c r="K64" s="7"/>
      <c r="L64" s="7"/>
      <c r="M64" s="7"/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54"/>
      <c r="I65" s="1">
        <v>166</v>
      </c>
      <c r="J65" s="7"/>
      <c r="K65" s="7"/>
      <c r="L65" s="7"/>
      <c r="M65" s="7"/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5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54"/>
      <c r="I67" s="1">
        <v>168</v>
      </c>
      <c r="J67" s="57">
        <f>J56+J66</f>
        <v>-7218711</v>
      </c>
      <c r="K67" s="57">
        <f>K56+K66</f>
        <v>-5166124</v>
      </c>
      <c r="L67" s="57">
        <f>L56+L66</f>
        <v>-3070819</v>
      </c>
      <c r="M67" s="57">
        <f>M56+M66</f>
        <v>-1502005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L65536 N1:IV65536 M42:M46 M1:M7 M10 M12 M16 M27 M22 M33 M48:M65536"/>
  </dataValidation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zoomScalePageLayoutView="110" workbookViewId="0" topLeftCell="A1">
      <selection activeCell="A3" sqref="A3:K3"/>
    </sheetView>
  </sheetViews>
  <sheetFormatPr defaultColWidth="11.421875" defaultRowHeight="12.75"/>
  <cols>
    <col min="1" max="9" width="11.421875" style="49" customWidth="1"/>
    <col min="10" max="10" width="9.421875" style="49" bestFit="1" customWidth="1"/>
    <col min="11" max="12" width="11.421875" style="49" customWidth="1"/>
    <col min="13" max="14" width="9.421875" style="49" bestFit="1" customWidth="1"/>
    <col min="15" max="16384" width="11.421875" style="49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351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2" t="s">
        <v>279</v>
      </c>
      <c r="J4" s="63" t="s">
        <v>319</v>
      </c>
      <c r="K4" s="63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4">
        <v>2</v>
      </c>
      <c r="J5" s="65" t="s">
        <v>283</v>
      </c>
      <c r="K5" s="65" t="s">
        <v>284</v>
      </c>
    </row>
    <row r="6" spans="1:11" ht="12.75">
      <c r="A6" s="232" t="s">
        <v>156</v>
      </c>
      <c r="B6" s="241"/>
      <c r="C6" s="241"/>
      <c r="D6" s="241"/>
      <c r="E6" s="241"/>
      <c r="F6" s="241"/>
      <c r="G6" s="241"/>
      <c r="H6" s="241"/>
      <c r="I6" s="278"/>
      <c r="J6" s="278"/>
      <c r="K6" s="279"/>
    </row>
    <row r="7" spans="1:11" ht="12.75">
      <c r="A7" s="228" t="s">
        <v>40</v>
      </c>
      <c r="B7" s="229"/>
      <c r="C7" s="229"/>
      <c r="D7" s="229"/>
      <c r="E7" s="229"/>
      <c r="F7" s="229"/>
      <c r="G7" s="229"/>
      <c r="H7" s="229"/>
      <c r="I7" s="1">
        <v>1</v>
      </c>
      <c r="J7" s="7">
        <v>-7218711</v>
      </c>
      <c r="K7" s="7">
        <v>-3070819</v>
      </c>
    </row>
    <row r="8" spans="1:11" ht="12.75">
      <c r="A8" s="228" t="s">
        <v>41</v>
      </c>
      <c r="B8" s="229"/>
      <c r="C8" s="229"/>
      <c r="D8" s="229"/>
      <c r="E8" s="229"/>
      <c r="F8" s="229"/>
      <c r="G8" s="229"/>
      <c r="H8" s="229"/>
      <c r="I8" s="1">
        <v>2</v>
      </c>
      <c r="J8" s="7">
        <v>4443485</v>
      </c>
      <c r="K8" s="7">
        <v>864412</v>
      </c>
    </row>
    <row r="9" spans="1:11" ht="12.75">
      <c r="A9" s="228" t="s">
        <v>42</v>
      </c>
      <c r="B9" s="229"/>
      <c r="C9" s="229"/>
      <c r="D9" s="229"/>
      <c r="E9" s="229"/>
      <c r="F9" s="229"/>
      <c r="G9" s="229"/>
      <c r="H9" s="229"/>
      <c r="I9" s="1">
        <v>3</v>
      </c>
      <c r="J9" s="7">
        <v>5065086</v>
      </c>
      <c r="K9" s="7"/>
    </row>
    <row r="10" spans="1:11" ht="12.75">
      <c r="A10" s="228" t="s">
        <v>43</v>
      </c>
      <c r="B10" s="229"/>
      <c r="C10" s="229"/>
      <c r="D10" s="229"/>
      <c r="E10" s="229"/>
      <c r="F10" s="229"/>
      <c r="G10" s="229"/>
      <c r="H10" s="229"/>
      <c r="I10" s="1">
        <v>4</v>
      </c>
      <c r="J10" s="7"/>
      <c r="K10" s="7"/>
    </row>
    <row r="11" spans="1:11" ht="12.75">
      <c r="A11" s="228" t="s">
        <v>44</v>
      </c>
      <c r="B11" s="229"/>
      <c r="C11" s="229"/>
      <c r="D11" s="229"/>
      <c r="E11" s="229"/>
      <c r="F11" s="229"/>
      <c r="G11" s="229"/>
      <c r="H11" s="229"/>
      <c r="I11" s="1">
        <v>5</v>
      </c>
      <c r="J11" s="7">
        <v>603127</v>
      </c>
      <c r="K11" s="7">
        <v>633658</v>
      </c>
    </row>
    <row r="12" spans="1:11" ht="12.75">
      <c r="A12" s="228" t="s">
        <v>51</v>
      </c>
      <c r="B12" s="229"/>
      <c r="C12" s="229"/>
      <c r="D12" s="229"/>
      <c r="E12" s="229"/>
      <c r="F12" s="229"/>
      <c r="G12" s="229"/>
      <c r="H12" s="229"/>
      <c r="I12" s="1">
        <v>6</v>
      </c>
      <c r="J12" s="7">
        <f>2942745</f>
        <v>2942745</v>
      </c>
      <c r="K12" s="7">
        <v>9405911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0">
        <f>SUM(J7:J12)</f>
        <v>5835732</v>
      </c>
      <c r="K13" s="50">
        <f>SUM(K7:K12)</f>
        <v>7833162</v>
      </c>
    </row>
    <row r="14" spans="1:11" ht="12.75">
      <c r="A14" s="228" t="s">
        <v>52</v>
      </c>
      <c r="B14" s="229"/>
      <c r="C14" s="229"/>
      <c r="D14" s="229"/>
      <c r="E14" s="229"/>
      <c r="F14" s="229"/>
      <c r="G14" s="229"/>
      <c r="H14" s="229"/>
      <c r="I14" s="1">
        <v>8</v>
      </c>
      <c r="J14" s="7"/>
      <c r="K14" s="7">
        <v>1319120</v>
      </c>
    </row>
    <row r="15" spans="1:11" ht="12.75">
      <c r="A15" s="228" t="s">
        <v>53</v>
      </c>
      <c r="B15" s="229"/>
      <c r="C15" s="229"/>
      <c r="D15" s="229"/>
      <c r="E15" s="229"/>
      <c r="F15" s="229"/>
      <c r="G15" s="229"/>
      <c r="H15" s="229"/>
      <c r="I15" s="1">
        <v>9</v>
      </c>
      <c r="J15" s="7">
        <v>7087560</v>
      </c>
      <c r="K15" s="7">
        <v>5423231</v>
      </c>
    </row>
    <row r="16" spans="1:11" ht="12.75">
      <c r="A16" s="228" t="s">
        <v>54</v>
      </c>
      <c r="B16" s="229"/>
      <c r="C16" s="229"/>
      <c r="D16" s="229"/>
      <c r="E16" s="229"/>
      <c r="F16" s="229"/>
      <c r="G16" s="229"/>
      <c r="H16" s="229"/>
      <c r="I16" s="1">
        <v>10</v>
      </c>
      <c r="J16" s="7"/>
      <c r="K16" s="7"/>
    </row>
    <row r="17" spans="1:13" ht="12.75">
      <c r="A17" s="228" t="s">
        <v>55</v>
      </c>
      <c r="B17" s="229"/>
      <c r="C17" s="229"/>
      <c r="D17" s="229"/>
      <c r="E17" s="229"/>
      <c r="F17" s="229"/>
      <c r="G17" s="229"/>
      <c r="H17" s="229"/>
      <c r="I17" s="1">
        <v>11</v>
      </c>
      <c r="J17" s="7">
        <v>5990141</v>
      </c>
      <c r="K17" s="7"/>
      <c r="M17" s="127"/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0">
        <f>SUM(J14:J17)</f>
        <v>13077701</v>
      </c>
      <c r="K18" s="50">
        <f>SUM(K14:K17)</f>
        <v>6742351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0">
        <f>IF(J13&gt;J18,J13-J18,0)</f>
        <v>0</v>
      </c>
      <c r="K19" s="50">
        <f>IF(K13&gt;K18,K13-K18,0)</f>
        <v>1090811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0">
        <f>IF(J18&gt;J13,J18-J13,0)</f>
        <v>7241969</v>
      </c>
      <c r="K20" s="50">
        <f>IF(K18&gt;K13,K18-K13,0)</f>
        <v>0</v>
      </c>
    </row>
    <row r="21" spans="1:11" ht="12.75">
      <c r="A21" s="232" t="s">
        <v>159</v>
      </c>
      <c r="B21" s="241"/>
      <c r="C21" s="241"/>
      <c r="D21" s="241"/>
      <c r="E21" s="241"/>
      <c r="F21" s="241"/>
      <c r="G21" s="241"/>
      <c r="H21" s="241"/>
      <c r="I21" s="278"/>
      <c r="J21" s="278"/>
      <c r="K21" s="279"/>
    </row>
    <row r="22" spans="1:11" ht="12.75">
      <c r="A22" s="228" t="s">
        <v>178</v>
      </c>
      <c r="B22" s="229"/>
      <c r="C22" s="229"/>
      <c r="D22" s="229"/>
      <c r="E22" s="229"/>
      <c r="F22" s="229"/>
      <c r="G22" s="229"/>
      <c r="H22" s="229"/>
      <c r="I22" s="1">
        <v>15</v>
      </c>
      <c r="J22" s="7"/>
      <c r="K22" s="7"/>
    </row>
    <row r="23" spans="1:11" ht="12.75">
      <c r="A23" s="228" t="s">
        <v>179</v>
      </c>
      <c r="B23" s="229"/>
      <c r="C23" s="229"/>
      <c r="D23" s="229"/>
      <c r="E23" s="229"/>
      <c r="F23" s="229"/>
      <c r="G23" s="229"/>
      <c r="H23" s="229"/>
      <c r="I23" s="1">
        <v>16</v>
      </c>
      <c r="J23" s="7"/>
      <c r="K23" s="7"/>
    </row>
    <row r="24" spans="1:11" ht="12.75">
      <c r="A24" s="228" t="s">
        <v>180</v>
      </c>
      <c r="B24" s="229"/>
      <c r="C24" s="229"/>
      <c r="D24" s="229"/>
      <c r="E24" s="229"/>
      <c r="F24" s="229"/>
      <c r="G24" s="229"/>
      <c r="H24" s="229"/>
      <c r="I24" s="1">
        <v>17</v>
      </c>
      <c r="J24" s="7"/>
      <c r="K24" s="7"/>
    </row>
    <row r="25" spans="1:11" ht="12.75">
      <c r="A25" s="228" t="s">
        <v>181</v>
      </c>
      <c r="B25" s="229"/>
      <c r="C25" s="229"/>
      <c r="D25" s="229"/>
      <c r="E25" s="229"/>
      <c r="F25" s="229"/>
      <c r="G25" s="229"/>
      <c r="H25" s="229"/>
      <c r="I25" s="1">
        <v>18</v>
      </c>
      <c r="J25" s="7"/>
      <c r="K25" s="7"/>
    </row>
    <row r="26" spans="1:11" ht="12.75">
      <c r="A26" s="228" t="s">
        <v>182</v>
      </c>
      <c r="B26" s="229"/>
      <c r="C26" s="229"/>
      <c r="D26" s="229"/>
      <c r="E26" s="229"/>
      <c r="F26" s="229"/>
      <c r="G26" s="229"/>
      <c r="H26" s="229"/>
      <c r="I26" s="1">
        <v>19</v>
      </c>
      <c r="J26" s="7">
        <v>12909000</v>
      </c>
      <c r="K26" s="7">
        <v>12909000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0">
        <f>SUM(J22:J26)</f>
        <v>12909000</v>
      </c>
      <c r="K27" s="50">
        <f>SUM(K22:K26)</f>
        <v>12909000</v>
      </c>
    </row>
    <row r="28" spans="1:11" ht="12.75">
      <c r="A28" s="228" t="s">
        <v>115</v>
      </c>
      <c r="B28" s="229"/>
      <c r="C28" s="229"/>
      <c r="D28" s="229"/>
      <c r="E28" s="229"/>
      <c r="F28" s="229"/>
      <c r="G28" s="229"/>
      <c r="H28" s="229"/>
      <c r="I28" s="1">
        <v>21</v>
      </c>
      <c r="J28" s="7"/>
      <c r="K28" s="7"/>
    </row>
    <row r="29" spans="1:11" ht="12.75">
      <c r="A29" s="228" t="s">
        <v>116</v>
      </c>
      <c r="B29" s="229"/>
      <c r="C29" s="229"/>
      <c r="D29" s="229"/>
      <c r="E29" s="229"/>
      <c r="F29" s="229"/>
      <c r="G29" s="229"/>
      <c r="H29" s="229"/>
      <c r="I29" s="1">
        <v>22</v>
      </c>
      <c r="J29" s="7"/>
      <c r="K29" s="7"/>
    </row>
    <row r="30" spans="1:11" ht="12.75">
      <c r="A30" s="228" t="s">
        <v>16</v>
      </c>
      <c r="B30" s="229"/>
      <c r="C30" s="229"/>
      <c r="D30" s="229"/>
      <c r="E30" s="229"/>
      <c r="F30" s="229"/>
      <c r="G30" s="229"/>
      <c r="H30" s="229"/>
      <c r="I30" s="1">
        <v>23</v>
      </c>
      <c r="J30" s="7">
        <v>5366143</v>
      </c>
      <c r="K30" s="7">
        <v>13379979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0">
        <f>SUM(J28:J30)</f>
        <v>5366143</v>
      </c>
      <c r="K31" s="50">
        <f>SUM(K28:K30)</f>
        <v>13379979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0">
        <f>IF(J27&gt;J31,J27-J31,0)</f>
        <v>7542857</v>
      </c>
      <c r="K32" s="50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0">
        <f>IF(J31&gt;J27,J31-J27,0)</f>
        <v>0</v>
      </c>
      <c r="K33" s="50">
        <f>IF(K31&gt;K27,K31-K27,0)</f>
        <v>470979</v>
      </c>
    </row>
    <row r="34" spans="1:11" ht="12.75">
      <c r="A34" s="232" t="s">
        <v>160</v>
      </c>
      <c r="B34" s="241"/>
      <c r="C34" s="241"/>
      <c r="D34" s="241"/>
      <c r="E34" s="241"/>
      <c r="F34" s="241"/>
      <c r="G34" s="241"/>
      <c r="H34" s="241"/>
      <c r="I34" s="278"/>
      <c r="J34" s="278"/>
      <c r="K34" s="279"/>
    </row>
    <row r="35" spans="1:11" ht="12.75">
      <c r="A35" s="228" t="s">
        <v>174</v>
      </c>
      <c r="B35" s="229"/>
      <c r="C35" s="229"/>
      <c r="D35" s="229"/>
      <c r="E35" s="229"/>
      <c r="F35" s="229"/>
      <c r="G35" s="229"/>
      <c r="H35" s="229"/>
      <c r="I35" s="1">
        <v>27</v>
      </c>
      <c r="J35" s="7"/>
      <c r="K35" s="7"/>
    </row>
    <row r="36" spans="1:11" ht="12.75">
      <c r="A36" s="228" t="s">
        <v>29</v>
      </c>
      <c r="B36" s="229"/>
      <c r="C36" s="229"/>
      <c r="D36" s="229"/>
      <c r="E36" s="229"/>
      <c r="F36" s="229"/>
      <c r="G36" s="229"/>
      <c r="H36" s="229"/>
      <c r="I36" s="1">
        <v>28</v>
      </c>
      <c r="J36" s="7"/>
      <c r="K36" s="7"/>
    </row>
    <row r="37" spans="1:11" ht="12.75">
      <c r="A37" s="228" t="s">
        <v>30</v>
      </c>
      <c r="B37" s="229"/>
      <c r="C37" s="229"/>
      <c r="D37" s="229"/>
      <c r="E37" s="229"/>
      <c r="F37" s="229"/>
      <c r="G37" s="229"/>
      <c r="H37" s="229"/>
      <c r="I37" s="1">
        <v>29</v>
      </c>
      <c r="J37" s="7"/>
      <c r="K37" s="7">
        <v>5957288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50">
        <v>0</v>
      </c>
      <c r="K38" s="50">
        <f>SUM(K35:K37)</f>
        <v>5957288</v>
      </c>
    </row>
    <row r="39" spans="1:11" ht="12.75">
      <c r="A39" s="228" t="s">
        <v>31</v>
      </c>
      <c r="B39" s="229"/>
      <c r="C39" s="229"/>
      <c r="D39" s="229"/>
      <c r="E39" s="229"/>
      <c r="F39" s="229"/>
      <c r="G39" s="229"/>
      <c r="H39" s="229"/>
      <c r="I39" s="1">
        <v>31</v>
      </c>
      <c r="J39" s="7"/>
      <c r="K39" s="7"/>
    </row>
    <row r="40" spans="1:11" ht="12.75">
      <c r="A40" s="228" t="s">
        <v>32</v>
      </c>
      <c r="B40" s="229"/>
      <c r="C40" s="229"/>
      <c r="D40" s="229"/>
      <c r="E40" s="229"/>
      <c r="F40" s="229"/>
      <c r="G40" s="229"/>
      <c r="H40" s="229"/>
      <c r="I40" s="1">
        <v>32</v>
      </c>
      <c r="J40" s="7"/>
      <c r="K40" s="7"/>
    </row>
    <row r="41" spans="1:11" ht="12.75">
      <c r="A41" s="228" t="s">
        <v>33</v>
      </c>
      <c r="B41" s="229"/>
      <c r="C41" s="229"/>
      <c r="D41" s="229"/>
      <c r="E41" s="229"/>
      <c r="F41" s="229"/>
      <c r="G41" s="229"/>
      <c r="H41" s="229"/>
      <c r="I41" s="1">
        <v>33</v>
      </c>
      <c r="J41" s="7"/>
      <c r="K41" s="7"/>
    </row>
    <row r="42" spans="1:11" ht="12.75">
      <c r="A42" s="228" t="s">
        <v>34</v>
      </c>
      <c r="B42" s="229"/>
      <c r="C42" s="229"/>
      <c r="D42" s="229"/>
      <c r="E42" s="229"/>
      <c r="F42" s="229"/>
      <c r="G42" s="229"/>
      <c r="H42" s="229"/>
      <c r="I42" s="1">
        <v>34</v>
      </c>
      <c r="J42" s="7"/>
      <c r="K42" s="7"/>
    </row>
    <row r="43" spans="1:11" ht="12.75">
      <c r="A43" s="228" t="s">
        <v>35</v>
      </c>
      <c r="B43" s="229"/>
      <c r="C43" s="229"/>
      <c r="D43" s="229"/>
      <c r="E43" s="229"/>
      <c r="F43" s="229"/>
      <c r="G43" s="229"/>
      <c r="H43" s="229"/>
      <c r="I43" s="1">
        <v>35</v>
      </c>
      <c r="J43" s="7"/>
      <c r="K43" s="7">
        <v>6830734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50">
        <v>0</v>
      </c>
      <c r="K44" s="50">
        <f>SUM(K39:K43)</f>
        <v>6830734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0">
        <v>0</v>
      </c>
      <c r="K45" s="50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0">
        <v>0</v>
      </c>
      <c r="K46" s="50">
        <f>IF(K44&gt;K38,K44-K38,0)</f>
        <v>873446</v>
      </c>
    </row>
    <row r="47" spans="1:11" ht="12.75">
      <c r="A47" s="228" t="s">
        <v>70</v>
      </c>
      <c r="B47" s="229"/>
      <c r="C47" s="229"/>
      <c r="D47" s="229"/>
      <c r="E47" s="229"/>
      <c r="F47" s="229"/>
      <c r="G47" s="229"/>
      <c r="H47" s="229"/>
      <c r="I47" s="1">
        <v>39</v>
      </c>
      <c r="J47" s="50">
        <v>300888</v>
      </c>
      <c r="K47" s="50">
        <f>IF(K19-K20+K32-K33+K45-K46&gt;0,K19-K20+K32-K33+K45-K46,0)</f>
        <v>0</v>
      </c>
    </row>
    <row r="48" spans="1:11" ht="12.75">
      <c r="A48" s="228" t="s">
        <v>71</v>
      </c>
      <c r="B48" s="229"/>
      <c r="C48" s="229"/>
      <c r="D48" s="229"/>
      <c r="E48" s="229"/>
      <c r="F48" s="229"/>
      <c r="G48" s="229"/>
      <c r="H48" s="229"/>
      <c r="I48" s="1">
        <v>40</v>
      </c>
      <c r="J48" s="50">
        <v>0</v>
      </c>
      <c r="K48" s="50">
        <f>IF(K20-K19+K33-K32+K46-K45&gt;0,K20-K19+K33-K32+K46-K45,0)</f>
        <v>253614</v>
      </c>
    </row>
    <row r="49" spans="1:11" ht="12.75">
      <c r="A49" s="228" t="s">
        <v>161</v>
      </c>
      <c r="B49" s="229"/>
      <c r="C49" s="229"/>
      <c r="D49" s="229"/>
      <c r="E49" s="229"/>
      <c r="F49" s="229"/>
      <c r="G49" s="229"/>
      <c r="H49" s="229"/>
      <c r="I49" s="1">
        <v>41</v>
      </c>
      <c r="J49" s="7">
        <v>40723</v>
      </c>
      <c r="K49" s="7">
        <f>J52</f>
        <v>341611</v>
      </c>
    </row>
    <row r="50" spans="1:14" ht="12.75">
      <c r="A50" s="228" t="s">
        <v>175</v>
      </c>
      <c r="B50" s="229"/>
      <c r="C50" s="229"/>
      <c r="D50" s="229"/>
      <c r="E50" s="229"/>
      <c r="F50" s="229"/>
      <c r="G50" s="229"/>
      <c r="H50" s="229"/>
      <c r="I50" s="1">
        <v>42</v>
      </c>
      <c r="J50" s="7">
        <v>300888</v>
      </c>
      <c r="K50" s="7">
        <f>K47</f>
        <v>0</v>
      </c>
      <c r="N50" s="127"/>
    </row>
    <row r="51" spans="1:14" ht="12.75">
      <c r="A51" s="228" t="s">
        <v>176</v>
      </c>
      <c r="B51" s="229"/>
      <c r="C51" s="229"/>
      <c r="D51" s="229"/>
      <c r="E51" s="229"/>
      <c r="F51" s="229"/>
      <c r="G51" s="229"/>
      <c r="H51" s="229"/>
      <c r="I51" s="1">
        <v>43</v>
      </c>
      <c r="J51" s="7">
        <v>0</v>
      </c>
      <c r="K51" s="7">
        <f>K48</f>
        <v>253614</v>
      </c>
      <c r="L51" s="127"/>
      <c r="M51" s="127"/>
      <c r="N51" s="127"/>
    </row>
    <row r="52" spans="1:13" ht="12.75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57">
        <v>341611</v>
      </c>
      <c r="K52" s="57">
        <f>K49+K50-K51</f>
        <v>87997</v>
      </c>
      <c r="L52" s="127"/>
      <c r="M52" s="127"/>
    </row>
    <row r="53" ht="12.75">
      <c r="M53" s="127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110" workbookViewId="0" topLeftCell="A1">
      <selection activeCell="J17" sqref="J17"/>
    </sheetView>
  </sheetViews>
  <sheetFormatPr defaultColWidth="11.421875" defaultRowHeight="12.75"/>
  <cols>
    <col min="1" max="16384" width="11.421875" style="49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2" t="s">
        <v>279</v>
      </c>
      <c r="J4" s="63" t="s">
        <v>319</v>
      </c>
      <c r="K4" s="63" t="s">
        <v>320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8">
        <v>2</v>
      </c>
      <c r="J5" s="69" t="s">
        <v>283</v>
      </c>
      <c r="K5" s="69" t="s">
        <v>284</v>
      </c>
    </row>
    <row r="6" spans="1:11" ht="12.75">
      <c r="A6" s="232" t="s">
        <v>156</v>
      </c>
      <c r="B6" s="241"/>
      <c r="C6" s="241"/>
      <c r="D6" s="241"/>
      <c r="E6" s="241"/>
      <c r="F6" s="241"/>
      <c r="G6" s="241"/>
      <c r="H6" s="241"/>
      <c r="I6" s="278"/>
      <c r="J6" s="278"/>
      <c r="K6" s="279"/>
    </row>
    <row r="7" spans="1:11" ht="12.75">
      <c r="A7" s="228" t="s">
        <v>199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.75">
      <c r="A8" s="228" t="s">
        <v>119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.75">
      <c r="A9" s="228" t="s">
        <v>120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121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.75">
      <c r="A11" s="228" t="s">
        <v>122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0">
        <f>SUM(J7:J11)</f>
        <v>0</v>
      </c>
      <c r="K12" s="50">
        <f>SUM(K7:K11)</f>
        <v>0</v>
      </c>
    </row>
    <row r="13" spans="1:11" ht="12.75">
      <c r="A13" s="228" t="s">
        <v>123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.75">
      <c r="A14" s="228" t="s">
        <v>124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.75">
      <c r="A15" s="228" t="s">
        <v>125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.75">
      <c r="A16" s="228" t="s">
        <v>126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.75">
      <c r="A17" s="228" t="s">
        <v>127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.75">
      <c r="A18" s="228" t="s">
        <v>128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0">
        <f>SUM(J13:J18)</f>
        <v>0</v>
      </c>
      <c r="K19" s="50">
        <f>SUM(K13:K18)</f>
        <v>0</v>
      </c>
    </row>
    <row r="20" spans="1:11" ht="12.75">
      <c r="A20" s="219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0">
        <f>IF(J12&gt;J19,J12-J19,0)</f>
        <v>0</v>
      </c>
      <c r="K20" s="50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0">
        <f>IF(J19&gt;J12,J19-J12,0)</f>
        <v>0</v>
      </c>
      <c r="K21" s="50">
        <f>IF(K19&gt;K12,K19-K12,0)</f>
        <v>0</v>
      </c>
    </row>
    <row r="22" spans="1:11" ht="12.75">
      <c r="A22" s="232" t="s">
        <v>159</v>
      </c>
      <c r="B22" s="241"/>
      <c r="C22" s="241"/>
      <c r="D22" s="241"/>
      <c r="E22" s="241"/>
      <c r="F22" s="241"/>
      <c r="G22" s="241"/>
      <c r="H22" s="241"/>
      <c r="I22" s="278"/>
      <c r="J22" s="278"/>
      <c r="K22" s="279"/>
    </row>
    <row r="23" spans="1:11" ht="12.75">
      <c r="A23" s="228" t="s">
        <v>165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.75">
      <c r="A24" s="228" t="s">
        <v>166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321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.75">
      <c r="A26" s="228" t="s">
        <v>322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.75">
      <c r="A27" s="228" t="s">
        <v>167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0">
        <f>SUM(J23:J27)</f>
        <v>0</v>
      </c>
      <c r="K28" s="50">
        <f>SUM(K23:K27)</f>
        <v>0</v>
      </c>
    </row>
    <row r="29" spans="1:11" ht="12.75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.75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0">
        <f>SUM(J29:J31)</f>
        <v>0</v>
      </c>
      <c r="K32" s="50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0">
        <f>IF(J28&gt;J32,J28-J32,0)</f>
        <v>0</v>
      </c>
      <c r="K33" s="50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0">
        <f>IF(J32&gt;J28,J32-J28,0)</f>
        <v>0</v>
      </c>
      <c r="K34" s="50">
        <f>IF(K32&gt;K28,K32-K28,0)</f>
        <v>0</v>
      </c>
    </row>
    <row r="35" spans="1:11" ht="12.75">
      <c r="A35" s="232" t="s">
        <v>160</v>
      </c>
      <c r="B35" s="241"/>
      <c r="C35" s="241"/>
      <c r="D35" s="241"/>
      <c r="E35" s="241"/>
      <c r="F35" s="241"/>
      <c r="G35" s="241"/>
      <c r="H35" s="241"/>
      <c r="I35" s="278">
        <v>0</v>
      </c>
      <c r="J35" s="278"/>
      <c r="K35" s="279"/>
    </row>
    <row r="36" spans="1:11" ht="12.75">
      <c r="A36" s="228" t="s">
        <v>174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.75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.75">
      <c r="A38" s="228" t="s">
        <v>30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0">
        <f>SUM(J36:J38)</f>
        <v>0</v>
      </c>
      <c r="K39" s="50">
        <f>SUM(K36:K38)</f>
        <v>0</v>
      </c>
    </row>
    <row r="40" spans="1:11" ht="12.75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.75">
      <c r="A44" s="228" t="s">
        <v>35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0">
        <f>SUM(J40:J44)</f>
        <v>0</v>
      </c>
      <c r="K45" s="50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0">
        <f>IF(J39&gt;J45,J39-J45,0)</f>
        <v>0</v>
      </c>
      <c r="K46" s="50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0">
        <f>IF(J45&gt;J39,J45-J39,0)</f>
        <v>0</v>
      </c>
      <c r="K47" s="50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0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0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125" workbookViewId="0" topLeftCell="A1">
      <selection activeCell="I29" sqref="I29"/>
    </sheetView>
  </sheetViews>
  <sheetFormatPr defaultColWidth="11.421875" defaultRowHeight="12.75"/>
  <cols>
    <col min="1" max="4" width="11.421875" style="72" customWidth="1"/>
    <col min="5" max="5" width="10.140625" style="72" bestFit="1" customWidth="1"/>
    <col min="6" max="9" width="11.421875" style="72" customWidth="1"/>
    <col min="10" max="11" width="9.421875" style="72" bestFit="1" customWidth="1"/>
    <col min="12" max="16384" width="11.421875" style="72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1"/>
    </row>
    <row r="2" spans="1:12" ht="15.75">
      <c r="A2" s="39"/>
      <c r="B2" s="70"/>
      <c r="C2" s="303" t="s">
        <v>282</v>
      </c>
      <c r="D2" s="303"/>
      <c r="E2" s="73" t="s">
        <v>323</v>
      </c>
      <c r="F2" s="40" t="s">
        <v>250</v>
      </c>
      <c r="G2" s="304" t="s">
        <v>343</v>
      </c>
      <c r="H2" s="305"/>
      <c r="I2" s="70"/>
      <c r="J2" s="70"/>
      <c r="K2" s="70"/>
      <c r="L2" s="74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7" t="s">
        <v>305</v>
      </c>
      <c r="J3" s="78" t="s">
        <v>150</v>
      </c>
      <c r="K3" s="78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0">
        <v>2</v>
      </c>
      <c r="J4" s="79" t="s">
        <v>283</v>
      </c>
      <c r="K4" s="79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1">
        <v>1</v>
      </c>
      <c r="J5" s="146">
        <v>110466000</v>
      </c>
      <c r="K5" s="42">
        <v>110466000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1">
        <v>2</v>
      </c>
      <c r="J6" s="139">
        <v>12909000</v>
      </c>
      <c r="K6" s="43"/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1">
        <v>3</v>
      </c>
      <c r="J7" s="139"/>
      <c r="K7" s="43"/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1">
        <v>4</v>
      </c>
      <c r="J8" s="139"/>
      <c r="K8" s="43">
        <v>-61702519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1">
        <v>5</v>
      </c>
      <c r="J9" s="139"/>
      <c r="K9" s="43">
        <v>-3070819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1">
        <v>6</v>
      </c>
      <c r="J10" s="139">
        <v>76160432</v>
      </c>
      <c r="K10" s="43">
        <v>64980117</v>
      </c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1">
        <v>7</v>
      </c>
      <c r="J11" s="139"/>
      <c r="K11" s="43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1">
        <v>8</v>
      </c>
      <c r="J12" s="139"/>
      <c r="K12" s="43"/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1">
        <v>9</v>
      </c>
      <c r="J13" s="139"/>
      <c r="K13" s="43"/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1">
        <v>10</v>
      </c>
      <c r="J14" s="140">
        <v>199535432</v>
      </c>
      <c r="K14" s="75">
        <f>SUM(K5:K13)</f>
        <v>110672779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1">
        <v>11</v>
      </c>
      <c r="J15" s="139"/>
      <c r="K15" s="43"/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1">
        <v>12</v>
      </c>
      <c r="J16" s="139"/>
      <c r="K16" s="43"/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1">
        <v>13</v>
      </c>
      <c r="J17" s="139"/>
      <c r="K17" s="43"/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1">
        <v>14</v>
      </c>
      <c r="J18" s="139"/>
      <c r="K18" s="43"/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1">
        <v>15</v>
      </c>
      <c r="J19" s="139"/>
      <c r="K19" s="43"/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1">
        <v>16</v>
      </c>
      <c r="J20" s="139">
        <v>70392064.5</v>
      </c>
      <c r="K20" s="43">
        <f>K14-J14</f>
        <v>-88862653</v>
      </c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1">
        <v>17</v>
      </c>
      <c r="J21" s="144">
        <v>70392064.5</v>
      </c>
      <c r="K21" s="76">
        <f>SUM(K15:K20)</f>
        <v>-88862653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4">
        <v>18</v>
      </c>
      <c r="J23" s="146">
        <f>J14</f>
        <v>199535432</v>
      </c>
      <c r="K23" s="146">
        <f>K14</f>
        <v>110672779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5">
        <v>19</v>
      </c>
      <c r="J24" s="76"/>
      <c r="K24" s="76"/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110" workbookViewId="0" topLeftCell="A1">
      <selection activeCell="N18" sqref="N18"/>
    </sheetView>
  </sheetViews>
  <sheetFormatPr defaultColWidth="8.8515625" defaultRowHeight="12.75"/>
  <cols>
    <col min="1" max="8" width="8.8515625" style="124" customWidth="1"/>
    <col min="9" max="9" width="9.28125" style="124" customWidth="1"/>
    <col min="10" max="16384" width="8.8515625" style="124" customWidth="1"/>
  </cols>
  <sheetData>
    <row r="1" spans="1:10" ht="12.75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310" t="s">
        <v>316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>
      <c r="A9" s="311" t="s">
        <v>352</v>
      </c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2.75" customHeight="1">
      <c r="A11" s="308" t="s">
        <v>353</v>
      </c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308"/>
      <c r="B12" s="308"/>
      <c r="C12" s="308"/>
      <c r="D12" s="308"/>
      <c r="E12" s="308"/>
      <c r="F12" s="308"/>
      <c r="G12" s="308"/>
      <c r="H12" s="308"/>
      <c r="I12" s="308"/>
      <c r="J12" s="308"/>
    </row>
    <row r="13" spans="1:10" ht="12.75">
      <c r="A13" s="308"/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10" ht="12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45" customHeight="1">
      <c r="A15" s="308" t="s">
        <v>354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2:10" ht="12.75"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2.75">
      <c r="A17" s="308" t="s">
        <v>355</v>
      </c>
      <c r="B17" s="308"/>
      <c r="C17" s="308"/>
      <c r="D17" s="308"/>
      <c r="E17" s="308"/>
      <c r="F17" s="308"/>
      <c r="G17" s="308"/>
      <c r="H17" s="308"/>
      <c r="I17" s="308"/>
      <c r="J17" s="308"/>
    </row>
    <row r="18" spans="1:10" ht="12.75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</row>
    <row r="19" spans="1:10" ht="12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27" customHeight="1">
      <c r="A20" s="308" t="s">
        <v>356</v>
      </c>
      <c r="B20" s="308"/>
      <c r="C20" s="308"/>
      <c r="D20" s="308"/>
      <c r="E20" s="308"/>
      <c r="F20" s="308"/>
      <c r="G20" s="308"/>
      <c r="H20" s="308"/>
      <c r="I20" s="308"/>
      <c r="J20" s="308"/>
    </row>
    <row r="21" spans="1:10" ht="12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2.75">
      <c r="A22" s="130" t="s">
        <v>335</v>
      </c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2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2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12.75">
      <c r="A26" s="125"/>
      <c r="B26" s="125"/>
      <c r="C26" s="125"/>
      <c r="D26" s="125"/>
      <c r="E26" s="125"/>
      <c r="F26" s="125"/>
      <c r="G26" s="125"/>
      <c r="H26" s="125" t="s">
        <v>326</v>
      </c>
      <c r="I26" s="125"/>
      <c r="J26" s="125"/>
    </row>
    <row r="27" spans="1:10" ht="15.75">
      <c r="A27" s="125"/>
      <c r="B27" s="125"/>
      <c r="C27" s="125"/>
      <c r="D27" s="125"/>
      <c r="E27" s="125"/>
      <c r="F27" s="125"/>
      <c r="G27" s="125"/>
      <c r="H27" s="125"/>
      <c r="I27" s="126"/>
      <c r="J27" s="125"/>
    </row>
    <row r="28" spans="1:10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</row>
    <row r="31" ht="12.75">
      <c r="I31" s="129"/>
    </row>
  </sheetData>
  <sheetProtection/>
  <mergeCells count="7">
    <mergeCell ref="A20:J20"/>
    <mergeCell ref="A15:J15"/>
    <mergeCell ref="A2:J2"/>
    <mergeCell ref="A4:J8"/>
    <mergeCell ref="A9:J9"/>
    <mergeCell ref="A11:J13"/>
    <mergeCell ref="A17:J1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Admin</cp:lastModifiedBy>
  <cp:lastPrinted>2018-10-31T12:31:36Z</cp:lastPrinted>
  <dcterms:created xsi:type="dcterms:W3CDTF">2008-10-17T11:51:54Z</dcterms:created>
  <dcterms:modified xsi:type="dcterms:W3CDTF">2018-10-31T12:31:40Z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