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0" yWindow="500" windowWidth="22480" windowHeight="1466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'Bilješke'!$A$1:$K$53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<sst xmlns="http://schemas.openxmlformats.org/spreadsheetml/2006/main" count="405" uniqueCount="349">
  <si>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</si>
  <si>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</si>
  <si>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</si>
  <si>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</si>
  <si>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</si>
  <si>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</si>
  <si>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</si>
  <si>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</si>
  <si>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</si>
  <si>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</si>
  <si>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</si>
  <si>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</si>
  <si>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</si>
  <si>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</si>
  <si>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</si>
  <si>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</si>
  <si>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</si>
  <si>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</si>
  <si>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</si>
  <si>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</si>
  <si>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</si>
  <si>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</si>
  <si>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</si>
  <si>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</si>
  <si>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</si>
  <si>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</si>
  <si>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</si>
  <si>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</si>
  <si>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</si>
  <si>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</si>
  <si>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</si>
  <si>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</si>
  <si>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</si>
  <si>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</si>
  <si>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</si>
  <si>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</si>
  <si>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</si>
  <si>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</si>
  <si>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</si>
  <si>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</si>
  <si>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</si>
  <si>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</si>
  <si>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</si>
  <si>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</si>
  <si>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</si>
  <si>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</si>
  <si>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</si>
  <si>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</si>
  <si>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</si>
  <si>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</si>
  <si>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</si>
  <si>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</si>
  <si>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</si>
  <si>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</si>
  <si>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</si>
  <si>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</si>
  <si>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</si>
  <si>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</si>
  <si>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</si>
  <si>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</si>
  <si>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</si>
  <si>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</si>
  <si>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</si>
  <si>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</si>
  <si>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</si>
  <si>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</si>
  <si>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</si>
  <si>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</si>
  <si>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</si>
  <si>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</si>
  <si>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</si>
  <si>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</si>
  <si>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</si>
  <si>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</si>
  <si>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</si>
  <si>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</si>
  <si>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</si>
  <si>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</si>
  <si>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</si>
  <si>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</si>
  <si>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</si>
  <si>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</si>
  <si>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</si>
  <si>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</si>
  <si>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</si>
  <si>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</si>
  <si>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</si>
  <si>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</si>
  <si>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</si>
  <si>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</si>
  <si>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</si>
  <si>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</si>
  <si>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</si>
  <si>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</si>
  <si>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</si>
  <si>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</si>
  <si>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</si>
  <si>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</si>
  <si>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</si>
  <si>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</si>
  <si>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</si>
  <si>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</si>
  <si>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</si>
  <si>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</si>
  <si>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</si>
  <si>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</si>
  <si>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</si>
  <si>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</si>
  <si>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</si>
  <si>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</si>
  <si>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</si>
  <si>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</si>
  <si>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</si>
  <si>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</si>
  <si>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</si>
  <si>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</si>
  <si>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</si>
  <si>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</si>
  <si>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</si>
  <si>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</si>
  <si>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</si>
  <si>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</si>
  <si>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</si>
  <si>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</si>
  <si>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</si>
  <si>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</si>
  <si>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</si>
  <si>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</si>
  <si>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</si>
  <si>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</si>
  <si>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</si>
  <si>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</si>
  <si>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</si>
  <si>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</si>
  <si>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</si>
  <si>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</si>
  <si>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</si>
  <si>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</si>
  <si>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</si>
  <si>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</si>
  <si>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</si>
  <si>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</si>
  <si>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</si>
  <si>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</si>
  <si>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</si>
  <si>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</si>
  <si>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</si>
  <si>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</si>
  <si>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</si>
  <si>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</si>
  <si>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</si>
  <si>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</si>
  <si>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</si>
  <si>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</si>
  <si>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</si>
  <si>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</si>
  <si>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</si>
  <si>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</si>
  <si>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</si>
  <si>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</si>
  <si>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</si>
  <si>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</si>
  <si>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</si>
  <si>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</si>
  <si>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</si>
  <si>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</si>
  <si>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</si>
  <si>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</si>
  <si>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</si>
  <si>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</si>
  <si>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</si>
  <si>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</si>
  <si>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</si>
  <si>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</si>
  <si>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</si>
  <si>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</si>
  <si>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</si>
  <si>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</si>
  <si>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</si>
  <si>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</si>
  <si>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</si>
  <si>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</si>
  <si>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</si>
  <si>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</si>
  <si>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</si>
  <si>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</si>
  <si>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</si>
  <si>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</si>
  <si>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</si>
  <si>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</si>
  <si>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</si>
  <si>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</si>
  <si>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</si>
  <si>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</si>
  <si>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</si>
  <si>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</si>
  <si>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</si>
  <si>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</si>
  <si>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</si>
  <si>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</si>
  <si>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</si>
  <si>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</si>
  <si>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</si>
  <si>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</si>
  <si>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</si>
  <si>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</si>
  <si>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</si>
  <si>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</si>
  <si>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</si>
  <si>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</si>
  <si>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</si>
  <si>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</si>
  <si>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</si>
  <si>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</si>
  <si>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</si>
  <si>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</si>
  <si>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</si>
  <si>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</si>
  <si>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</si>
  <si>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</si>
  <si>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</si>
  <si>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</si>
  <si>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</si>
  <si>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</si>
  <si>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</si>
  <si>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</si>
  <si>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</si>
  <si>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</si>
  <si>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</si>
  <si>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</si>
  <si>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</si>
  <si>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</si>
  <si>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</si>
  <si>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</si>
  <si>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</si>
  <si>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</si>
  <si>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</si>
  <si>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</si>
  <si>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</si>
  <si>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</si>
  <si>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</si>
  <si>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</si>
  <si>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</si>
  <si>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</si>
  <si>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</si>
  <si>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</si>
  <si>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</si>
  <si>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</si>
  <si>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</si>
  <si>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</si>
  <si>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</si>
  <si>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</si>
  <si>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</si>
  <si>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</si>
  <si>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</si>
  <si>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</si>
  <si>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</si>
  <si>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</si>
  <si>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</si>
  <si>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</si>
  <si>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</si>
  <si>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</si>
  <si>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</si>
  <si>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</si>
  <si>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</si>
  <si>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</si>
  <si>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</si>
  <si>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</si>
  <si>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</si>
  <si>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</si>
  <si>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</si>
  <si>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</si>
  <si>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</si>
  <si>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</si>
  <si>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</si>
  <si>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</si>
  <si>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</si>
  <si>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</si>
  <si>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</si>
  <si>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</si>
  <si>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</si>
  <si>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</si>
  <si>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</si>
  <si>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</si>
  <si>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</si>
  <si>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</si>
  <si>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</si>
  <si>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</si>
  <si>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</si>
  <si>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</si>
  <si>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</si>
  <si>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</si>
  <si>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</si>
  <si>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</si>
  <si>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</si>
  <si>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</si>
  <si>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</si>
  <si>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</si>
  <si>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</si>
  <si>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</si>
  <si>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</si>
  <si>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</si>
  <si>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</si>
  <si>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</si>
  <si>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</si>
  <si>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</si>
  <si>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</si>
  <si>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</si>
  <si>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</si>
  <si>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</si>
  <si>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</si>
  <si>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</si>
  <si>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</si>
  <si>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</si>
  <si>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</si>
  <si>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</si>
  <si>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</si>
  <si>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</si>
  <si>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</si>
  <si>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</si>
  <si>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</si>
  <si>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</si>
  <si>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</si>
  <si>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</si>
  <si>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03203077</t>
  </si>
  <si>
    <t>07538718933</t>
  </si>
  <si>
    <t>ISTRA D.D. PULA</t>
  </si>
  <si>
    <t>PULA</t>
  </si>
  <si>
    <t>NARODNI TRG 10</t>
  </si>
  <si>
    <t>040016469</t>
  </si>
  <si>
    <t>istra@istra-trgovina.hr</t>
  </si>
  <si>
    <t>www.istra-trgovina.hr</t>
  </si>
  <si>
    <t>ISTARSKA</t>
  </si>
  <si>
    <t>NE</t>
  </si>
  <si>
    <t>4690</t>
  </si>
  <si>
    <t>U izvještajnom razdoblju nije bilo promjene računovodstvenih politika.</t>
  </si>
  <si>
    <t>01 4862 705</t>
  </si>
  <si>
    <t>01 4862 718</t>
  </si>
  <si>
    <t>KORUGA DUŠKO, LEGIN IVANA</t>
  </si>
  <si>
    <t>Obveznik: ISTRA D.D. PULA</t>
  </si>
  <si>
    <t>Obveznik:  ISTRA D.D. PULA</t>
  </si>
  <si>
    <t>IVANA BILIĆ</t>
  </si>
  <si>
    <t>31.12.2017.</t>
  </si>
  <si>
    <t>ib@ccs.hr</t>
  </si>
  <si>
    <t>stanje na dan 31.12.2017.</t>
  </si>
  <si>
    <t>u razdoblju 01.01.2017. do 31.12.2017.</t>
  </si>
  <si>
    <t>Društvu je u drugom kvartalu pripojeno poveznao društvo B-Voda d.o.o. te je zbog toga došlo do značajnijih promjena u bilanci.  Ukupna imovina Društva povećana je za 10% u odnosu na isto razdoblje prethodne godine.</t>
  </si>
  <si>
    <t>Gubitak u poslovanju iznosi 5.649.616 kuna dok je u istom razdoblju prethodne godine iznosio -6.146.006  kuna. Vidljivo je smanjenje gubitka od 8% u odnosu na isto razdoblje prethodne godine.</t>
  </si>
  <si>
    <t>U 2017. godini prihodi Društva su niži 21% u odnosu na isto razdoblje prethodne godine. Pripajanje povezanog poduzeća nije imalo značajniji utjecaj na ovo smanjenje.  Do smanjenja prihoda došlo je zbog smanjenja operativnog poslovanja Društva a sve u svrhu daljnjeg restrukturiranja Društva.</t>
  </si>
</sst>
</file>

<file path=xl/styles.xml><?xml version="1.0" encoding="utf-8"?>
<styleSheet xmlns="http://schemas.openxmlformats.org/spreadsheetml/2006/main">
  <numFmts count="4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8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62" applyFont="1">
      <alignment vertical="top"/>
      <protection/>
    </xf>
    <xf numFmtId="0" fontId="36" fillId="0" borderId="0" xfId="0" applyFont="1" applyAlignment="1">
      <alignment/>
    </xf>
    <xf numFmtId="0" fontId="35" fillId="0" borderId="0" xfId="62" applyFont="1" applyAlignment="1">
      <alignment/>
      <protection/>
    </xf>
    <xf numFmtId="0" fontId="37" fillId="0" borderId="0" xfId="62" applyFont="1" applyAlignment="1">
      <alignment/>
      <protection/>
    </xf>
    <xf numFmtId="0" fontId="35" fillId="0" borderId="0" xfId="62" applyFont="1" applyAlignment="1">
      <alignment/>
      <protection/>
    </xf>
    <xf numFmtId="0" fontId="35" fillId="0" borderId="0" xfId="62" applyFont="1" applyAlignment="1">
      <alignment horizontal="left" wrapText="1"/>
      <protection/>
    </xf>
    <xf numFmtId="3" fontId="0" fillId="0" borderId="0" xfId="0" applyNumberFormat="1" applyFill="1" applyAlignment="1">
      <alignment/>
    </xf>
    <xf numFmtId="3" fontId="57" fillId="0" borderId="20" xfId="57" applyNumberFormat="1" applyFont="1" applyFill="1" applyBorder="1" applyAlignment="1" applyProtection="1">
      <alignment horizontal="right" vertical="center"/>
      <protection hidden="1" locked="0"/>
    </xf>
    <xf numFmtId="9" fontId="36" fillId="0" borderId="0" xfId="61" applyFont="1" applyAlignment="1">
      <alignment/>
    </xf>
    <xf numFmtId="3" fontId="1" fillId="32" borderId="10" xfId="0" applyNumberFormat="1" applyFont="1" applyFill="1" applyBorder="1" applyAlignment="1" applyProtection="1">
      <alignment vertical="center"/>
      <protection locked="0"/>
    </xf>
    <xf numFmtId="9" fontId="0" fillId="0" borderId="0" xfId="61" applyFon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8" fillId="0" borderId="0" xfId="62" applyFont="1" applyAlignment="1">
      <alignment/>
      <protection/>
    </xf>
    <xf numFmtId="0" fontId="39" fillId="0" borderId="0" xfId="62" applyFont="1" applyBorder="1" applyAlignment="1">
      <alignment horizontal="justify" vertical="top" wrapText="1"/>
      <protection/>
    </xf>
    <xf numFmtId="0" fontId="35" fillId="0" borderId="0" xfId="62" applyFont="1" applyAlignment="1">
      <alignment/>
      <protection/>
    </xf>
    <xf numFmtId="0" fontId="35" fillId="0" borderId="0" xfId="62" applyFont="1" applyAlignment="1">
      <alignment horizontal="left" wrapText="1"/>
      <protection/>
    </xf>
    <xf numFmtId="0" fontId="35" fillId="0" borderId="0" xfId="62" applyFont="1" applyAlignment="1">
      <alignment horizontal="left" vertical="center" wrapText="1"/>
      <protection/>
    </xf>
    <xf numFmtId="3" fontId="1" fillId="32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b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color indexed="16"/>
      </font>
      <fill>
        <patternFill patternType="solid">
          <fgColor indexed="65"/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ib@ccs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Layout" zoomScale="110" zoomScaleSheetLayoutView="100" zoomScalePageLayoutView="110" workbookViewId="0" topLeftCell="A1">
      <selection activeCell="H32" sqref="H32:I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248</v>
      </c>
      <c r="B1" s="151"/>
      <c r="C1" s="151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16" t="s">
        <v>323</v>
      </c>
      <c r="F2" s="12"/>
      <c r="G2" s="13" t="s">
        <v>250</v>
      </c>
      <c r="H2" s="116" t="s">
        <v>342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.75">
      <c r="A4" s="191" t="s">
        <v>317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1" t="s">
        <v>251</v>
      </c>
      <c r="B6" s="142"/>
      <c r="C6" s="157" t="s">
        <v>324</v>
      </c>
      <c r="D6" s="158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94" t="s">
        <v>252</v>
      </c>
      <c r="B8" s="195"/>
      <c r="C8" s="157" t="s">
        <v>329</v>
      </c>
      <c r="D8" s="158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6" t="s">
        <v>253</v>
      </c>
      <c r="B10" s="186"/>
      <c r="C10" s="157" t="s">
        <v>325</v>
      </c>
      <c r="D10" s="158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1" t="s">
        <v>254</v>
      </c>
      <c r="B12" s="142"/>
      <c r="C12" s="163" t="s">
        <v>326</v>
      </c>
      <c r="D12" s="183"/>
      <c r="E12" s="183"/>
      <c r="F12" s="183"/>
      <c r="G12" s="183"/>
      <c r="H12" s="183"/>
      <c r="I12" s="144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1" t="s">
        <v>255</v>
      </c>
      <c r="B14" s="142"/>
      <c r="C14" s="184">
        <v>52100</v>
      </c>
      <c r="D14" s="185"/>
      <c r="E14" s="16"/>
      <c r="F14" s="163" t="s">
        <v>327</v>
      </c>
      <c r="G14" s="183"/>
      <c r="H14" s="183"/>
      <c r="I14" s="144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1" t="s">
        <v>256</v>
      </c>
      <c r="B16" s="142"/>
      <c r="C16" s="163" t="s">
        <v>328</v>
      </c>
      <c r="D16" s="183"/>
      <c r="E16" s="183"/>
      <c r="F16" s="183"/>
      <c r="G16" s="183"/>
      <c r="H16" s="183"/>
      <c r="I16" s="144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1" t="s">
        <v>257</v>
      </c>
      <c r="B18" s="142"/>
      <c r="C18" s="179" t="s">
        <v>330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1" t="s">
        <v>258</v>
      </c>
      <c r="B20" s="142"/>
      <c r="C20" s="179" t="s">
        <v>331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1" t="s">
        <v>259</v>
      </c>
      <c r="B22" s="142"/>
      <c r="C22" s="117">
        <v>359</v>
      </c>
      <c r="D22" s="163" t="s">
        <v>327</v>
      </c>
      <c r="E22" s="169"/>
      <c r="F22" s="170"/>
      <c r="G22" s="141"/>
      <c r="H22" s="182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1" t="s">
        <v>260</v>
      </c>
      <c r="B24" s="142"/>
      <c r="C24" s="117">
        <v>18</v>
      </c>
      <c r="D24" s="163" t="s">
        <v>332</v>
      </c>
      <c r="E24" s="169"/>
      <c r="F24" s="169"/>
      <c r="G24" s="170"/>
      <c r="H24" s="48" t="s">
        <v>261</v>
      </c>
      <c r="I24" s="130">
        <v>28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41" t="s">
        <v>262</v>
      </c>
      <c r="B26" s="142"/>
      <c r="C26" s="118" t="s">
        <v>333</v>
      </c>
      <c r="D26" s="25"/>
      <c r="E26" s="33"/>
      <c r="F26" s="24"/>
      <c r="G26" s="171" t="s">
        <v>263</v>
      </c>
      <c r="H26" s="142"/>
      <c r="I26" s="119" t="s">
        <v>334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2" t="s">
        <v>264</v>
      </c>
      <c r="B28" s="173"/>
      <c r="C28" s="174"/>
      <c r="D28" s="174"/>
      <c r="E28" s="175" t="s">
        <v>265</v>
      </c>
      <c r="F28" s="176"/>
      <c r="G28" s="176"/>
      <c r="H28" s="177" t="s">
        <v>266</v>
      </c>
      <c r="I28" s="178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4"/>
      <c r="B30" s="155"/>
      <c r="C30" s="155"/>
      <c r="D30" s="156"/>
      <c r="E30" s="154"/>
      <c r="F30" s="155"/>
      <c r="G30" s="155"/>
      <c r="H30" s="157"/>
      <c r="I30" s="158"/>
      <c r="J30" s="10"/>
      <c r="K30" s="10"/>
      <c r="L30" s="10"/>
    </row>
    <row r="31" spans="1:12" ht="12.75">
      <c r="A31" s="90"/>
      <c r="B31" s="22"/>
      <c r="C31" s="21"/>
      <c r="D31" s="167"/>
      <c r="E31" s="167"/>
      <c r="F31" s="167"/>
      <c r="G31" s="168"/>
      <c r="H31" s="16"/>
      <c r="I31" s="97"/>
      <c r="J31" s="10"/>
      <c r="K31" s="10"/>
      <c r="L31" s="10"/>
    </row>
    <row r="32" spans="1:12" ht="12.75">
      <c r="A32" s="154"/>
      <c r="B32" s="155"/>
      <c r="C32" s="155"/>
      <c r="D32" s="156"/>
      <c r="E32" s="154"/>
      <c r="F32" s="155"/>
      <c r="G32" s="155"/>
      <c r="H32" s="157"/>
      <c r="I32" s="158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4"/>
      <c r="B34" s="155"/>
      <c r="C34" s="155"/>
      <c r="D34" s="156"/>
      <c r="E34" s="154"/>
      <c r="F34" s="155"/>
      <c r="G34" s="155"/>
      <c r="H34" s="157"/>
      <c r="I34" s="158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4"/>
      <c r="B36" s="155"/>
      <c r="C36" s="155"/>
      <c r="D36" s="156"/>
      <c r="E36" s="154"/>
      <c r="F36" s="155"/>
      <c r="G36" s="155"/>
      <c r="H36" s="157"/>
      <c r="I36" s="158"/>
      <c r="J36" s="10"/>
      <c r="K36" s="10"/>
      <c r="L36" s="10"/>
    </row>
    <row r="37" spans="1:12" ht="12.75">
      <c r="A37" s="99"/>
      <c r="B37" s="30"/>
      <c r="C37" s="152"/>
      <c r="D37" s="153"/>
      <c r="E37" s="16"/>
      <c r="F37" s="152"/>
      <c r="G37" s="153"/>
      <c r="H37" s="16"/>
      <c r="I37" s="91"/>
      <c r="J37" s="10"/>
      <c r="K37" s="10"/>
      <c r="L37" s="10"/>
    </row>
    <row r="38" spans="1:12" ht="12.75">
      <c r="A38" s="154"/>
      <c r="B38" s="155"/>
      <c r="C38" s="155"/>
      <c r="D38" s="156"/>
      <c r="E38" s="154"/>
      <c r="F38" s="155"/>
      <c r="G38" s="155"/>
      <c r="H38" s="157"/>
      <c r="I38" s="158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4"/>
      <c r="B40" s="155"/>
      <c r="C40" s="155"/>
      <c r="D40" s="156"/>
      <c r="E40" s="154"/>
      <c r="F40" s="155"/>
      <c r="G40" s="155"/>
      <c r="H40" s="157"/>
      <c r="I40" s="158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6" t="s">
        <v>267</v>
      </c>
      <c r="B44" s="137"/>
      <c r="C44" s="157"/>
      <c r="D44" s="158"/>
      <c r="E44" s="26"/>
      <c r="F44" s="163"/>
      <c r="G44" s="155"/>
      <c r="H44" s="155"/>
      <c r="I44" s="156"/>
      <c r="J44" s="10"/>
      <c r="K44" s="10"/>
      <c r="L44" s="10"/>
    </row>
    <row r="45" spans="1:12" ht="12.75">
      <c r="A45" s="99"/>
      <c r="B45" s="30"/>
      <c r="C45" s="152"/>
      <c r="D45" s="153"/>
      <c r="E45" s="16"/>
      <c r="F45" s="152"/>
      <c r="G45" s="164"/>
      <c r="H45" s="35"/>
      <c r="I45" s="103"/>
      <c r="J45" s="10"/>
      <c r="K45" s="10"/>
      <c r="L45" s="10"/>
    </row>
    <row r="46" spans="1:12" ht="12.75">
      <c r="A46" s="136" t="s">
        <v>268</v>
      </c>
      <c r="B46" s="137"/>
      <c r="C46" s="163" t="s">
        <v>341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36" t="s">
        <v>270</v>
      </c>
      <c r="B48" s="137"/>
      <c r="C48" s="143" t="s">
        <v>336</v>
      </c>
      <c r="D48" s="139"/>
      <c r="E48" s="140"/>
      <c r="F48" s="16"/>
      <c r="G48" s="48" t="s">
        <v>271</v>
      </c>
      <c r="H48" s="143" t="s">
        <v>337</v>
      </c>
      <c r="I48" s="140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6" t="s">
        <v>257</v>
      </c>
      <c r="B50" s="137"/>
      <c r="C50" s="138" t="s">
        <v>343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1" t="s">
        <v>272</v>
      </c>
      <c r="B52" s="142"/>
      <c r="C52" s="143" t="s">
        <v>338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04"/>
      <c r="B53" s="20"/>
      <c r="C53" s="159" t="s">
        <v>273</v>
      </c>
      <c r="D53" s="159"/>
      <c r="E53" s="159"/>
      <c r="F53" s="159"/>
      <c r="G53" s="159"/>
      <c r="H53" s="159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45" t="s">
        <v>274</v>
      </c>
      <c r="C55" s="146"/>
      <c r="D55" s="146"/>
      <c r="E55" s="146"/>
      <c r="F55" s="46"/>
      <c r="G55" s="46"/>
      <c r="H55" s="46"/>
      <c r="I55" s="106"/>
      <c r="J55" s="10"/>
      <c r="K55" s="10"/>
      <c r="L55" s="10"/>
    </row>
    <row r="56" spans="1:12" ht="12.75">
      <c r="A56" s="104"/>
      <c r="B56" s="147" t="s">
        <v>306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4"/>
      <c r="B57" s="147" t="s">
        <v>307</v>
      </c>
      <c r="C57" s="148"/>
      <c r="D57" s="148"/>
      <c r="E57" s="148"/>
      <c r="F57" s="148"/>
      <c r="G57" s="148"/>
      <c r="H57" s="148"/>
      <c r="I57" s="106"/>
      <c r="J57" s="10"/>
      <c r="K57" s="10"/>
      <c r="L57" s="10"/>
    </row>
    <row r="58" spans="1:12" ht="12.75">
      <c r="A58" s="104"/>
      <c r="B58" s="147" t="s">
        <v>308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4"/>
      <c r="B59" s="147" t="s">
        <v>309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60" t="s">
        <v>277</v>
      </c>
      <c r="H62" s="161"/>
      <c r="I62" s="162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34"/>
      <c r="H63" s="135"/>
      <c r="I63" s="115"/>
      <c r="J63" s="10"/>
      <c r="K63" s="10"/>
      <c r="L63" s="10"/>
    </row>
  </sheetData>
  <sheetProtection/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5" operator="equal" stopIfTrue="1">
      <formula>"DA"</formula>
    </cfRule>
  </conditionalFormatting>
  <conditionalFormatting sqref="H2">
    <cfRule type="cellIs" priority="2" dxfId="32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ib@ccs.hr"/>
  </hyperlinks>
  <printOptions/>
  <pageMargins left="0.75" right="0.75" top="1" bottom="1" header="0.5" footer="0.5"/>
  <pageSetup fitToHeight="1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="130" zoomScaleNormal="130" zoomScalePageLayoutView="110" workbookViewId="0" topLeftCell="A55">
      <selection activeCell="I82" sqref="I82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2" width="10.140625" style="49" bestFit="1" customWidth="1"/>
    <col min="13" max="16384" width="9.140625" style="49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344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339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5" t="s">
        <v>278</v>
      </c>
      <c r="J4" s="56" t="s">
        <v>319</v>
      </c>
      <c r="K4" s="57" t="s">
        <v>320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4">
        <v>2</v>
      </c>
      <c r="J5" s="53">
        <v>3</v>
      </c>
      <c r="K5" s="53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0">
        <f>J9+J16+J26+J35+J39</f>
        <v>121717992</v>
      </c>
      <c r="K8" s="50">
        <v>140837569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0">
        <f>SUM(J10:J15)</f>
        <v>6468</v>
      </c>
      <c r="K9" s="50">
        <v>306716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6468</v>
      </c>
      <c r="K11" s="7">
        <v>252316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>
        <v>54400</v>
      </c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0">
        <f>SUM(J17:J25)</f>
        <v>86085308</v>
      </c>
      <c r="K16" s="50">
        <v>101532932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4682366</v>
      </c>
      <c r="K17" s="7">
        <v>7936608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81235966</v>
      </c>
      <c r="K18" s="7">
        <v>90055631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86880</v>
      </c>
      <c r="K19" s="7">
        <v>2815094</v>
      </c>
    </row>
    <row r="20" spans="1:14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52346</v>
      </c>
      <c r="K20" s="7">
        <v>849</v>
      </c>
      <c r="N20" s="129"/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/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27750</v>
      </c>
      <c r="K23" s="7">
        <v>27750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/>
      <c r="K24" s="7"/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/>
      <c r="K25" s="7">
        <v>697000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0">
        <f>SUM(J27:J34)</f>
        <v>25021651</v>
      </c>
      <c r="K26" s="50">
        <v>25021651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25020000</v>
      </c>
      <c r="K27" s="7">
        <v>25020000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7"/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>
        <v>1651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1651</v>
      </c>
      <c r="K33" s="7"/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0">
        <f>SUM(J36:J38)</f>
        <v>10604565</v>
      </c>
      <c r="K35" s="50">
        <v>13976270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>
        <v>13170910</v>
      </c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276779</v>
      </c>
      <c r="K37" s="7">
        <v>805360</v>
      </c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10327786</v>
      </c>
      <c r="K38" s="7"/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0">
        <f>J41+J49+J56+J64</f>
        <v>123621246</v>
      </c>
      <c r="K40" s="50">
        <v>129986438</v>
      </c>
    </row>
    <row r="41" spans="1:12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0">
        <f>SUM(J42:J48)</f>
        <v>2447018</v>
      </c>
      <c r="K41" s="50">
        <v>1811699</v>
      </c>
      <c r="L41" s="129"/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/>
      <c r="K42" s="7">
        <v>410257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>
        <v>13893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2447018</v>
      </c>
      <c r="K45" s="7">
        <v>1382942</v>
      </c>
    </row>
    <row r="46" spans="1:12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>
        <v>4607</v>
      </c>
      <c r="L46" s="129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0">
        <f>SUM(J50:J55)</f>
        <v>114273072</v>
      </c>
      <c r="K49" s="50">
        <v>121124863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2549722</v>
      </c>
      <c r="K50" s="7"/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4582735</v>
      </c>
      <c r="K51" s="7">
        <v>8310457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22103</v>
      </c>
      <c r="K53" s="7">
        <v>191369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54328</v>
      </c>
      <c r="K54" s="7">
        <v>64776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107064184</v>
      </c>
      <c r="K55" s="7">
        <v>112558261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0">
        <f>SUM(J57:J63)</f>
        <v>6826782</v>
      </c>
      <c r="K56" s="50">
        <v>6790680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5266067</v>
      </c>
      <c r="K58" s="7">
        <v>5052329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1527890</v>
      </c>
      <c r="K62" s="7">
        <v>1656351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32825</v>
      </c>
      <c r="K63" s="7">
        <v>82000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74374</v>
      </c>
      <c r="K64" s="7">
        <v>259196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10080</v>
      </c>
      <c r="K65" s="7"/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0">
        <f>J7+J8+J40+J65</f>
        <v>245349318</v>
      </c>
      <c r="K66" s="50">
        <v>270824007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300">
        <v>240643919</v>
      </c>
      <c r="K67" s="8">
        <v>240405563</v>
      </c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02"/>
      <c r="I69" s="3">
        <v>62</v>
      </c>
      <c r="J69" s="51">
        <f>J70+J71+J72+J78+J79+J82+J85</f>
        <v>138514590</v>
      </c>
      <c r="K69" s="51">
        <v>148828525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110466000</v>
      </c>
      <c r="K70" s="7">
        <v>110466000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>
        <v>12909000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0"/>
      <c r="K72" s="50">
        <v>0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/>
      <c r="K73" s="7"/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/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70577370</v>
      </c>
      <c r="K78" s="7">
        <v>76160432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0">
        <f>J80-J81</f>
        <v>-36382776</v>
      </c>
      <c r="K79" s="50">
        <v>-45057291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36382776</v>
      </c>
      <c r="K81" s="7">
        <v>45057291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0">
        <f>J83-J84</f>
        <v>-6146004</v>
      </c>
      <c r="K82" s="50">
        <v>-5649616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/>
      <c r="K83" s="7"/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6146004</v>
      </c>
      <c r="K84" s="7">
        <v>5649616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0">
        <f>SUM(J87:J89)</f>
        <v>807485</v>
      </c>
      <c r="K86" s="50">
        <v>524008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807485</v>
      </c>
      <c r="K87" s="7">
        <v>524008</v>
      </c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0">
        <f>SUM(J91:J99)</f>
        <v>2202658</v>
      </c>
      <c r="K90" s="50">
        <v>2202658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2202658</v>
      </c>
      <c r="K93" s="7">
        <v>2202658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0">
        <f>SUM(J101:J112)</f>
        <v>103824585</v>
      </c>
      <c r="K100" s="50">
        <v>119268816</v>
      </c>
    </row>
    <row r="101" spans="1:12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365856</v>
      </c>
      <c r="K101" s="7">
        <v>6124067</v>
      </c>
      <c r="L101" s="129"/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>
        <v>629404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5885882</v>
      </c>
      <c r="K103" s="7">
        <v>5561047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/>
      <c r="K104" s="7"/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92311437</v>
      </c>
      <c r="K105" s="7">
        <v>98414753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871888</v>
      </c>
      <c r="K108" s="7">
        <v>663563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4193963</v>
      </c>
      <c r="K109" s="7">
        <v>6234424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195559</v>
      </c>
      <c r="K112" s="7">
        <v>1641558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/>
      <c r="K113" s="7"/>
    </row>
    <row r="114" spans="1:12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0">
        <f>J69+J86+J90+J100+J113</f>
        <v>245349318</v>
      </c>
      <c r="K114" s="50">
        <v>270824007</v>
      </c>
      <c r="L114" s="129"/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300">
        <v>240643919</v>
      </c>
      <c r="K115" s="8">
        <v>240405563</v>
      </c>
    </row>
    <row r="116" spans="1:11" ht="12.75">
      <c r="A116" s="220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130" zoomScaleNormal="130" zoomScalePageLayoutView="110" workbookViewId="0" topLeftCell="A27">
      <selection activeCell="N48" sqref="N48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0" t="s">
        <v>345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1" t="s">
        <v>339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2.5">
      <c r="A4" s="242" t="s">
        <v>59</v>
      </c>
      <c r="B4" s="242"/>
      <c r="C4" s="242"/>
      <c r="D4" s="242"/>
      <c r="E4" s="242"/>
      <c r="F4" s="242"/>
      <c r="G4" s="242"/>
      <c r="H4" s="242"/>
      <c r="I4" s="55" t="s">
        <v>279</v>
      </c>
      <c r="J4" s="243" t="s">
        <v>319</v>
      </c>
      <c r="K4" s="243"/>
      <c r="L4" s="243" t="s">
        <v>320</v>
      </c>
      <c r="M4" s="243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200" t="s">
        <v>26</v>
      </c>
      <c r="B7" s="201"/>
      <c r="C7" s="201"/>
      <c r="D7" s="201"/>
      <c r="E7" s="201"/>
      <c r="F7" s="201"/>
      <c r="G7" s="201"/>
      <c r="H7" s="202"/>
      <c r="I7" s="3">
        <v>111</v>
      </c>
      <c r="J7" s="51">
        <v>6419274</v>
      </c>
      <c r="K7" s="51">
        <v>1833263</v>
      </c>
      <c r="L7" s="51">
        <v>5079167</v>
      </c>
      <c r="M7" s="51">
        <v>708847</v>
      </c>
      <c r="N7" s="133"/>
      <c r="O7" s="133"/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6202665</v>
      </c>
      <c r="K8" s="7">
        <v>1829362</v>
      </c>
      <c r="L8" s="7">
        <v>4988223</v>
      </c>
      <c r="M8" s="7">
        <v>697528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216609</v>
      </c>
      <c r="K9" s="7">
        <v>3901</v>
      </c>
      <c r="L9" s="7">
        <v>90944</v>
      </c>
      <c r="M9" s="7">
        <v>11319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0">
        <v>12280267</v>
      </c>
      <c r="K10" s="50">
        <v>2301265.49</v>
      </c>
      <c r="L10" s="50">
        <v>10675849</v>
      </c>
      <c r="M10" s="50">
        <v>3193626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0">
        <v>6581611</v>
      </c>
      <c r="K12" s="50">
        <v>1690427.49</v>
      </c>
      <c r="L12" s="50">
        <v>6849893</v>
      </c>
      <c r="M12" s="50">
        <v>1896217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626504</v>
      </c>
      <c r="K13" s="7">
        <v>101480.48999999999</v>
      </c>
      <c r="L13" s="7">
        <v>809153</v>
      </c>
      <c r="M13" s="7">
        <v>123198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2463698</v>
      </c>
      <c r="K14" s="7">
        <v>654473</v>
      </c>
      <c r="L14" s="7">
        <v>2274975</v>
      </c>
      <c r="M14" s="7">
        <v>277898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3491409</v>
      </c>
      <c r="K15" s="7">
        <v>934474</v>
      </c>
      <c r="L15" s="7">
        <v>3765765</v>
      </c>
      <c r="M15" s="7">
        <v>1495121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0">
        <v>2752892</v>
      </c>
      <c r="K16" s="50">
        <v>489620</v>
      </c>
      <c r="L16" s="50">
        <v>2539618</v>
      </c>
      <c r="M16" s="50">
        <v>685211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1741065</v>
      </c>
      <c r="K17" s="7">
        <v>287319</v>
      </c>
      <c r="L17" s="7">
        <v>1634872</v>
      </c>
      <c r="M17" s="7">
        <v>436346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602352</v>
      </c>
      <c r="K18" s="7">
        <v>138229</v>
      </c>
      <c r="L18" s="7">
        <v>588409</v>
      </c>
      <c r="M18" s="7">
        <v>171482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409475</v>
      </c>
      <c r="K19" s="7">
        <v>64072</v>
      </c>
      <c r="L19" s="7">
        <v>316337</v>
      </c>
      <c r="M19" s="7">
        <v>77383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472921</v>
      </c>
      <c r="K20" s="7">
        <v>85649</v>
      </c>
      <c r="L20" s="7">
        <v>616771</v>
      </c>
      <c r="M20" s="7">
        <v>241632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301919</v>
      </c>
      <c r="K21" s="7">
        <v>29568</v>
      </c>
      <c r="L21" s="7">
        <v>294071</v>
      </c>
      <c r="M21" s="7">
        <v>40027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0">
        <v>0</v>
      </c>
      <c r="K22" s="50">
        <v>0</v>
      </c>
      <c r="L22" s="50">
        <v>0</v>
      </c>
      <c r="M22" s="50">
        <v>0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>
        <v>0</v>
      </c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/>
      <c r="M24" s="7">
        <v>0</v>
      </c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>
        <v>0</v>
      </c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2170924</v>
      </c>
      <c r="K26" s="7">
        <v>6001</v>
      </c>
      <c r="L26" s="7">
        <v>375496</v>
      </c>
      <c r="M26" s="7">
        <v>330539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0">
        <v>130</v>
      </c>
      <c r="K27" s="50">
        <v>75</v>
      </c>
      <c r="L27" s="50">
        <v>13277</v>
      </c>
      <c r="M27" s="50">
        <v>72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/>
      <c r="L28" s="7"/>
      <c r="M28" s="7">
        <v>0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130</v>
      </c>
      <c r="K29" s="7">
        <v>75</v>
      </c>
      <c r="L29" s="7">
        <v>13277</v>
      </c>
      <c r="M29" s="7">
        <v>72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>
        <v>0</v>
      </c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>
        <v>0</v>
      </c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>
        <v>0</v>
      </c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0">
        <v>285141</v>
      </c>
      <c r="K33" s="50">
        <v>256377</v>
      </c>
      <c r="L33" s="50">
        <v>66211</v>
      </c>
      <c r="M33" s="50">
        <v>23536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>
        <v>0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285141</v>
      </c>
      <c r="K35" s="7">
        <v>256377</v>
      </c>
      <c r="L35" s="7">
        <v>66211</v>
      </c>
      <c r="M35" s="7">
        <v>23536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>
        <v>0</v>
      </c>
      <c r="L37" s="7"/>
      <c r="M37" s="7">
        <v>0</v>
      </c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>
        <v>0</v>
      </c>
      <c r="L38" s="7"/>
      <c r="M38" s="7">
        <v>0</v>
      </c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>
        <v>0</v>
      </c>
      <c r="L39" s="7"/>
      <c r="M39" s="7">
        <v>0</v>
      </c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>
        <v>0</v>
      </c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>
        <v>0</v>
      </c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0">
        <v>6419404</v>
      </c>
      <c r="K42" s="50">
        <v>1833338</v>
      </c>
      <c r="L42" s="50">
        <v>5092444</v>
      </c>
      <c r="M42" s="50">
        <v>708919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0">
        <v>12565408</v>
      </c>
      <c r="K43" s="50">
        <v>2557642.49</v>
      </c>
      <c r="L43" s="50">
        <v>10742060</v>
      </c>
      <c r="M43" s="50">
        <v>3217162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0">
        <v>-6146004</v>
      </c>
      <c r="K44" s="50">
        <v>-724304.4900000002</v>
      </c>
      <c r="L44" s="50">
        <v>-5649616</v>
      </c>
      <c r="M44" s="50">
        <v>-2508243</v>
      </c>
    </row>
    <row r="45" spans="1:15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0">
        <v>0</v>
      </c>
      <c r="K45" s="50">
        <v>0</v>
      </c>
      <c r="L45" s="50">
        <v>0</v>
      </c>
      <c r="M45" s="50">
        <v>0</v>
      </c>
      <c r="N45" s="301"/>
      <c r="O45" s="302"/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0">
        <v>6146004</v>
      </c>
      <c r="K46" s="50">
        <v>724304.4900000002</v>
      </c>
      <c r="L46" s="50">
        <v>5649616</v>
      </c>
      <c r="M46" s="50">
        <v>2508243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4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0">
        <v>-6146004</v>
      </c>
      <c r="K48" s="50">
        <v>-724304.4900000002</v>
      </c>
      <c r="L48" s="50">
        <v>-5649616</v>
      </c>
      <c r="M48" s="50">
        <v>-2508243</v>
      </c>
      <c r="N48" s="133"/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0">
        <v>0</v>
      </c>
      <c r="K49" s="50">
        <v>0</v>
      </c>
      <c r="L49" s="50">
        <v>0</v>
      </c>
      <c r="M49" s="50"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8">
        <v>6146004</v>
      </c>
      <c r="K50" s="58">
        <v>724304.4900000002</v>
      </c>
      <c r="L50" s="58">
        <v>5649616</v>
      </c>
      <c r="M50" s="58">
        <v>2508243</v>
      </c>
    </row>
    <row r="51" spans="1:13" ht="12.75" customHeight="1">
      <c r="A51" s="220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2"/>
      <c r="J52" s="52"/>
      <c r="K52" s="52"/>
      <c r="L52" s="52"/>
      <c r="M52" s="59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20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J48</f>
        <v>-6146004</v>
      </c>
      <c r="K56" s="6">
        <f>K48</f>
        <v>-724304.4900000002</v>
      </c>
      <c r="L56" s="6">
        <f>L48</f>
        <v>-5649616</v>
      </c>
      <c r="M56" s="6">
        <f>M48</f>
        <v>-2508243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8">
        <f>J56+J66</f>
        <v>-6146004</v>
      </c>
      <c r="K67" s="58">
        <f>K56+K66</f>
        <v>-724304.4900000002</v>
      </c>
      <c r="L67" s="58">
        <f>L56+L66</f>
        <v>-5649616</v>
      </c>
      <c r="M67" s="58">
        <f>M56+M66</f>
        <v>-2508243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zoomScalePageLayoutView="110" workbookViewId="0" topLeftCell="A1">
      <selection activeCell="L44" sqref="L44"/>
    </sheetView>
  </sheetViews>
  <sheetFormatPr defaultColWidth="9.140625" defaultRowHeight="12.75"/>
  <cols>
    <col min="1" max="9" width="9.140625" style="49" customWidth="1"/>
    <col min="10" max="10" width="9.421875" style="49" bestFit="1" customWidth="1"/>
    <col min="11" max="12" width="9.140625" style="49" customWidth="1"/>
    <col min="13" max="14" width="9.421875" style="49" bestFit="1" customWidth="1"/>
    <col min="15" max="16384" width="9.140625" style="49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340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2.5">
      <c r="A4" s="263" t="s">
        <v>59</v>
      </c>
      <c r="B4" s="263"/>
      <c r="C4" s="263"/>
      <c r="D4" s="263"/>
      <c r="E4" s="263"/>
      <c r="F4" s="263"/>
      <c r="G4" s="263"/>
      <c r="H4" s="263"/>
      <c r="I4" s="63" t="s">
        <v>279</v>
      </c>
      <c r="J4" s="64" t="s">
        <v>319</v>
      </c>
      <c r="K4" s="64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5">
        <v>2</v>
      </c>
      <c r="J5" s="66" t="s">
        <v>283</v>
      </c>
      <c r="K5" s="66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-6146004</v>
      </c>
      <c r="K7" s="7">
        <v>-5649616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472921</v>
      </c>
      <c r="K8" s="7">
        <v>616771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3362306</v>
      </c>
      <c r="K9" s="7">
        <v>15444231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2613029</v>
      </c>
      <c r="K10" s="7"/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163683</v>
      </c>
      <c r="K11" s="7">
        <v>635319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7"/>
      <c r="K12" s="7">
        <v>2200485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50">
        <f>SUM(J7:J12)</f>
        <v>465935</v>
      </c>
      <c r="K13" s="50">
        <f>SUM(K7:K12)</f>
        <v>13247190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7"/>
      <c r="K14" s="7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>
        <v>6851791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/>
      <c r="K16" s="7"/>
    </row>
    <row r="17" spans="1:13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796883</v>
      </c>
      <c r="K17" s="7"/>
      <c r="M17" s="129"/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0">
        <f>SUM(J14:J17)</f>
        <v>796883</v>
      </c>
      <c r="K18" s="50">
        <f>SUM(K14:K17)</f>
        <v>6851791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50">
        <f>IF(J13&gt;J18,J13-J18,0)</f>
        <v>0</v>
      </c>
      <c r="K19" s="50">
        <f>IF(K13&gt;K18,K13-K18,0)</f>
        <v>6395399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50">
        <f>IF(J18&gt;J13,J18-J13,0)</f>
        <v>330948</v>
      </c>
      <c r="K20" s="50">
        <f>IF(K18&gt;K13,K18-K13,0)</f>
        <v>0</v>
      </c>
    </row>
    <row r="21" spans="1:11" ht="12.75">
      <c r="A21" s="220" t="s">
        <v>159</v>
      </c>
      <c r="B21" s="231"/>
      <c r="C21" s="231"/>
      <c r="D21" s="231"/>
      <c r="E21" s="231"/>
      <c r="F21" s="231"/>
      <c r="G21" s="231"/>
      <c r="H21" s="231"/>
      <c r="I21" s="265"/>
      <c r="J21" s="265"/>
      <c r="K21" s="266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/>
      <c r="K22" s="7"/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/>
      <c r="K24" s="7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f>446899</f>
        <v>446899</v>
      </c>
      <c r="K26" s="7">
        <v>12909000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50">
        <f>SUM(J22:J26)</f>
        <v>446899</v>
      </c>
      <c r="K27" s="50">
        <f>SUM(K22:K26)</f>
        <v>12909000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/>
      <c r="K28" s="7"/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/>
    </row>
    <row r="30" spans="1:13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/>
      <c r="K30" s="7">
        <v>19119577</v>
      </c>
      <c r="M30" s="129"/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50">
        <f>SUM(J28:J30)</f>
        <v>0</v>
      </c>
      <c r="K31" s="50">
        <f>SUM(K28:K30)</f>
        <v>19119577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50">
        <f>IF(J27&gt;J31,J27-J31,0)</f>
        <v>446899</v>
      </c>
      <c r="K32" s="50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50">
        <f>IF(J31&gt;J27,J31-J27,0)</f>
        <v>0</v>
      </c>
      <c r="K33" s="50">
        <f>IF(K31&gt;K27,K31-K27,0)</f>
        <v>6210577</v>
      </c>
    </row>
    <row r="34" spans="1:11" ht="12.75">
      <c r="A34" s="220" t="s">
        <v>160</v>
      </c>
      <c r="B34" s="231"/>
      <c r="C34" s="231"/>
      <c r="D34" s="231"/>
      <c r="E34" s="231"/>
      <c r="F34" s="231"/>
      <c r="G34" s="231"/>
      <c r="H34" s="231"/>
      <c r="I34" s="265"/>
      <c r="J34" s="265"/>
      <c r="K34" s="266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7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/>
      <c r="K36" s="7"/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50">
        <f>SUM(J35:J37)</f>
        <v>0</v>
      </c>
      <c r="K38" s="50">
        <f>SUM(K35:K37)</f>
        <v>0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/>
      <c r="K39" s="7"/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f>219246-88941</f>
        <v>130305</v>
      </c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50">
        <f>SUM(J39:J43)</f>
        <v>130305</v>
      </c>
      <c r="K44" s="50">
        <f>SUM(K39:K43)</f>
        <v>0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50">
        <f>IF(J38&gt;J44,J38-J44,0)</f>
        <v>0</v>
      </c>
      <c r="K45" s="50"/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50">
        <f>IF(J44&gt;J38,J44-J38,0)</f>
        <v>130305</v>
      </c>
      <c r="K46" s="50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184822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50">
        <f>IF(J20-J19+J33-J32+J46-J45&gt;0,J20-J19+J33-J32+J46-J45,0)</f>
        <v>14354</v>
      </c>
      <c r="K48" s="50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88728</v>
      </c>
      <c r="K49" s="7">
        <f>J52</f>
        <v>74374</v>
      </c>
    </row>
    <row r="50" spans="1:14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>
        <f>J47</f>
        <v>0</v>
      </c>
      <c r="K50" s="7">
        <f>K47</f>
        <v>184822</v>
      </c>
      <c r="M50" s="129"/>
      <c r="N50" s="129"/>
    </row>
    <row r="51" spans="1:14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>
        <f>J48</f>
        <v>14354</v>
      </c>
      <c r="K51" s="7">
        <f>K48</f>
        <v>0</v>
      </c>
      <c r="M51" s="129"/>
      <c r="N51" s="129"/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58">
        <f>J49+J50-J51</f>
        <v>74374</v>
      </c>
      <c r="K52" s="58">
        <f>K49+K50-K51</f>
        <v>259196</v>
      </c>
    </row>
    <row r="53" ht="12.75">
      <c r="M53" s="12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Layout" zoomScale="110" zoomScalePageLayoutView="110" workbookViewId="0" topLeftCell="A1">
      <selection activeCell="J17" sqref="J17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2.5">
      <c r="A4" s="263" t="s">
        <v>59</v>
      </c>
      <c r="B4" s="263"/>
      <c r="C4" s="263"/>
      <c r="D4" s="263"/>
      <c r="E4" s="263"/>
      <c r="F4" s="263"/>
      <c r="G4" s="263"/>
      <c r="H4" s="263"/>
      <c r="I4" s="63" t="s">
        <v>279</v>
      </c>
      <c r="J4" s="64" t="s">
        <v>319</v>
      </c>
      <c r="K4" s="64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9">
        <v>2</v>
      </c>
      <c r="J5" s="70" t="s">
        <v>283</v>
      </c>
      <c r="K5" s="70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0" t="s">
        <v>159</v>
      </c>
      <c r="B22" s="231"/>
      <c r="C22" s="231"/>
      <c r="D22" s="231"/>
      <c r="E22" s="231"/>
      <c r="F22" s="231"/>
      <c r="G22" s="231"/>
      <c r="H22" s="231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0" t="s">
        <v>160</v>
      </c>
      <c r="B35" s="231"/>
      <c r="C35" s="231"/>
      <c r="D35" s="231"/>
      <c r="E35" s="231"/>
      <c r="F35" s="231"/>
      <c r="G35" s="231"/>
      <c r="H35" s="231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Layout" zoomScale="125" zoomScalePageLayoutView="125" workbookViewId="0" topLeftCell="A1">
      <selection activeCell="K14" sqref="K14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421875" style="73" bestFit="1" customWidth="1"/>
    <col min="12" max="16384" width="9.140625" style="73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2"/>
    </row>
    <row r="2" spans="1:12" ht="15.75">
      <c r="A2" s="39"/>
      <c r="B2" s="71"/>
      <c r="C2" s="290" t="s">
        <v>282</v>
      </c>
      <c r="D2" s="290"/>
      <c r="E2" s="74" t="s">
        <v>323</v>
      </c>
      <c r="F2" s="40" t="s">
        <v>250</v>
      </c>
      <c r="G2" s="291" t="s">
        <v>342</v>
      </c>
      <c r="H2" s="292"/>
      <c r="I2" s="71"/>
      <c r="J2" s="71"/>
      <c r="K2" s="71"/>
      <c r="L2" s="75"/>
    </row>
    <row r="3" spans="1:11" ht="22.5">
      <c r="A3" s="293" t="s">
        <v>59</v>
      </c>
      <c r="B3" s="293"/>
      <c r="C3" s="293"/>
      <c r="D3" s="293"/>
      <c r="E3" s="293"/>
      <c r="F3" s="293"/>
      <c r="G3" s="293"/>
      <c r="H3" s="293"/>
      <c r="I3" s="77" t="s">
        <v>305</v>
      </c>
      <c r="J3" s="78" t="s">
        <v>150</v>
      </c>
      <c r="K3" s="78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0">
        <v>2</v>
      </c>
      <c r="J4" s="79" t="s">
        <v>283</v>
      </c>
      <c r="K4" s="79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1">
        <v>1</v>
      </c>
      <c r="J5" s="6">
        <v>110466000</v>
      </c>
      <c r="K5" s="6">
        <v>110466000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1">
        <v>2</v>
      </c>
      <c r="J6" s="7"/>
      <c r="K6" s="43">
        <v>12909000</v>
      </c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1">
        <v>3</v>
      </c>
      <c r="J7" s="7"/>
      <c r="K7" s="43"/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1">
        <v>4</v>
      </c>
      <c r="J8" s="7">
        <v>-36382776</v>
      </c>
      <c r="K8" s="7">
        <v>-45057291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1">
        <v>5</v>
      </c>
      <c r="J9" s="7">
        <v>-6146004</v>
      </c>
      <c r="K9" s="50">
        <v>-5649616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1">
        <v>6</v>
      </c>
      <c r="J10" s="7">
        <v>70577370</v>
      </c>
      <c r="K10" s="7">
        <v>76160432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1">
        <v>7</v>
      </c>
      <c r="J11" s="7"/>
      <c r="K11" s="43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1">
        <v>8</v>
      </c>
      <c r="J12" s="7"/>
      <c r="K12" s="43"/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1">
        <v>9</v>
      </c>
      <c r="J13" s="7"/>
      <c r="K13" s="43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1">
        <v>10</v>
      </c>
      <c r="J14" s="50">
        <f>SUM(J5:J13)</f>
        <v>138514590</v>
      </c>
      <c r="K14" s="50">
        <f>SUM(K5:K13)</f>
        <v>148828525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1">
        <v>11</v>
      </c>
      <c r="J15" s="7"/>
      <c r="K15" s="43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1">
        <v>12</v>
      </c>
      <c r="J16" s="7"/>
      <c r="K16" s="43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1">
        <v>13</v>
      </c>
      <c r="J17" s="7"/>
      <c r="K17" s="43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1">
        <v>14</v>
      </c>
      <c r="J18" s="7"/>
      <c r="K18" s="43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1">
        <v>15</v>
      </c>
      <c r="J19" s="7"/>
      <c r="K19" s="43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1">
        <v>16</v>
      </c>
      <c r="J20" s="132">
        <v>-6285616</v>
      </c>
      <c r="K20" s="7">
        <f>K14-J14</f>
        <v>10313935</v>
      </c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1">
        <v>17</v>
      </c>
      <c r="J21" s="58">
        <f>SUM(J15:J20)</f>
        <v>-6285616</v>
      </c>
      <c r="K21" s="58">
        <f>SUM(K15:K20)</f>
        <v>10313935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4">
        <v>18</v>
      </c>
      <c r="J23" s="42"/>
      <c r="K23" s="42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5">
        <v>19</v>
      </c>
      <c r="J24" s="76"/>
      <c r="K24" s="76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32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10" zoomScaleNormal="110" zoomScalePageLayoutView="110" workbookViewId="0" topLeftCell="A8">
      <selection activeCell="B23" sqref="B23"/>
    </sheetView>
  </sheetViews>
  <sheetFormatPr defaultColWidth="8.8515625" defaultRowHeight="12.75"/>
  <cols>
    <col min="1" max="8" width="8.8515625" style="124" customWidth="1"/>
    <col min="9" max="9" width="9.28125" style="124" customWidth="1"/>
    <col min="10" max="16384" width="8.8515625" style="124" customWidth="1"/>
  </cols>
  <sheetData>
    <row r="1" spans="1:10" ht="12.75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>
      <c r="A9" s="297" t="s">
        <v>326</v>
      </c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2.75" customHeight="1">
      <c r="A11" s="299" t="s">
        <v>346</v>
      </c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2:10" ht="12.75"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ht="12.75">
      <c r="A16" s="298" t="s">
        <v>348</v>
      </c>
      <c r="B16" s="298"/>
      <c r="C16" s="298"/>
      <c r="D16" s="298"/>
      <c r="E16" s="298"/>
      <c r="F16" s="298"/>
      <c r="G16" s="298"/>
      <c r="H16" s="298"/>
      <c r="I16" s="298"/>
      <c r="J16" s="298"/>
    </row>
    <row r="17" spans="1:10" ht="37.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</row>
    <row r="18" spans="1:10" ht="12.75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30" customHeight="1">
      <c r="A19" s="298" t="s">
        <v>347</v>
      </c>
      <c r="B19" s="298"/>
      <c r="C19" s="298"/>
      <c r="D19" s="298"/>
      <c r="E19" s="298"/>
      <c r="F19" s="298"/>
      <c r="G19" s="298"/>
      <c r="H19" s="298"/>
      <c r="I19" s="298"/>
      <c r="J19" s="298"/>
    </row>
    <row r="20" spans="1:10" ht="12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ht="12.75">
      <c r="A21" s="127" t="s">
        <v>335</v>
      </c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ht="12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0" ht="12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2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2.75">
      <c r="A25" s="125"/>
      <c r="B25" s="125"/>
      <c r="C25" s="125"/>
      <c r="D25" s="125"/>
      <c r="E25" s="125"/>
      <c r="F25" s="125"/>
      <c r="G25" s="125"/>
      <c r="H25" s="125" t="s">
        <v>326</v>
      </c>
      <c r="I25" s="125"/>
      <c r="J25" s="125"/>
    </row>
    <row r="26" spans="1:10" ht="15.75">
      <c r="A26" s="125"/>
      <c r="B26" s="125"/>
      <c r="C26" s="125"/>
      <c r="D26" s="125"/>
      <c r="E26" s="125"/>
      <c r="F26" s="125"/>
      <c r="G26" s="125"/>
      <c r="H26" s="125"/>
      <c r="I26" s="126"/>
      <c r="J26" s="125"/>
    </row>
    <row r="27" spans="1:10" ht="12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</row>
    <row r="28" spans="1:10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30" ht="12.75">
      <c r="I30" s="131"/>
    </row>
  </sheetData>
  <sheetProtection/>
  <mergeCells count="6">
    <mergeCell ref="A2:J2"/>
    <mergeCell ref="A4:J8"/>
    <mergeCell ref="A9:J9"/>
    <mergeCell ref="A16:J17"/>
    <mergeCell ref="A11:J14"/>
    <mergeCell ref="A19:J19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Microsoft Office User</cp:lastModifiedBy>
  <cp:lastPrinted>2018-02-26T09:58:40Z</cp:lastPrinted>
  <dcterms:created xsi:type="dcterms:W3CDTF">2008-10-17T11:51:54Z</dcterms:created>
  <dcterms:modified xsi:type="dcterms:W3CDTF">2018-02-26T10:01:47Z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