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<sst xmlns="http://schemas.openxmlformats.org/spreadsheetml/2006/main" count="419" uniqueCount="363">
  <si>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</si>
  <si>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</si>
  <si>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</si>
  <si>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</si>
  <si>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</si>
  <si>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</si>
  <si>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</si>
  <si>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</si>
  <si>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</si>
  <si>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</si>
  <si>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</si>
  <si>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</si>
  <si>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</si>
  <si>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</si>
  <si>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</si>
  <si>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</si>
  <si>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</si>
  <si>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</si>
  <si>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</si>
  <si>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</si>
  <si>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</si>
  <si>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</si>
  <si>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</si>
  <si>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</si>
  <si>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</si>
  <si>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</si>
  <si>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</si>
  <si>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</si>
  <si>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</si>
  <si>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</si>
  <si>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</si>
  <si>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</si>
  <si>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</si>
  <si>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</si>
  <si>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</si>
  <si>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</si>
  <si>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</si>
  <si>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</si>
  <si>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</si>
  <si>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</si>
  <si>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</si>
  <si>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</si>
  <si>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</si>
  <si>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</si>
  <si>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</si>
  <si>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</si>
  <si>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</si>
  <si>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</si>
  <si>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</si>
  <si>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</si>
  <si>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</si>
  <si>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</si>
  <si>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</si>
  <si>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</si>
  <si>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</si>
  <si>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</si>
  <si>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</si>
  <si>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</si>
  <si>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</si>
  <si>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</si>
  <si>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</si>
  <si>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</si>
  <si>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</si>
  <si>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</si>
  <si>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</si>
  <si>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</si>
  <si>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</si>
  <si>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</si>
  <si>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</si>
  <si>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</si>
  <si>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</si>
  <si>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</si>
  <si>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</si>
  <si>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</si>
  <si>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</si>
  <si>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</si>
  <si>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</si>
  <si>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</si>
  <si>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</si>
  <si>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</si>
  <si>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</si>
  <si>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</si>
  <si>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</si>
  <si>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</si>
  <si>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</si>
  <si>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</si>
  <si>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</si>
  <si>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</si>
  <si>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</si>
  <si>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</si>
  <si>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</si>
  <si>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</si>
  <si>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</si>
  <si>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</si>
  <si>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</si>
  <si>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</si>
  <si>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</si>
  <si>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</si>
  <si>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</si>
  <si>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</si>
  <si>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</si>
  <si>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</si>
  <si>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</si>
  <si>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</si>
  <si>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</si>
  <si>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</si>
  <si>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</si>
  <si>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</si>
  <si>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</si>
  <si>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</si>
  <si>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</si>
  <si>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</si>
  <si>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</si>
  <si>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</si>
  <si>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</si>
  <si>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</si>
  <si>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</si>
  <si>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</si>
  <si>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</si>
  <si>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</si>
  <si>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</si>
  <si>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</si>
  <si>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</si>
  <si>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</si>
  <si>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</si>
  <si>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</si>
  <si>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</si>
  <si>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</si>
  <si>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</si>
  <si>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</si>
  <si>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</si>
  <si>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</si>
  <si>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</si>
  <si>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</si>
  <si>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</si>
  <si>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</si>
  <si>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</si>
  <si>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</si>
  <si>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</si>
  <si>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</si>
  <si>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</si>
  <si>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</si>
  <si>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</si>
  <si>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</si>
  <si>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</si>
  <si>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</si>
  <si>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</si>
  <si>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</si>
  <si>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</si>
  <si>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</si>
  <si>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</si>
  <si>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</si>
  <si>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</si>
  <si>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</si>
  <si>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</si>
  <si>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</si>
  <si>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</si>
  <si>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</si>
  <si>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</si>
  <si>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</si>
  <si>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</si>
  <si>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</si>
  <si>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</si>
  <si>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</si>
  <si>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</si>
  <si>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</si>
  <si>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</si>
  <si>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</si>
  <si>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</si>
  <si>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</si>
  <si>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</si>
  <si>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</si>
  <si>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</si>
  <si>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</si>
  <si>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</si>
  <si>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</si>
  <si>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</si>
  <si>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</si>
  <si>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</si>
  <si>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</si>
  <si>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</si>
  <si>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</si>
  <si>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</si>
  <si>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</si>
  <si>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</si>
  <si>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</si>
  <si>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</si>
  <si>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</si>
  <si>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</si>
  <si>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</si>
  <si>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</si>
  <si>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</si>
  <si>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</si>
  <si>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</si>
  <si>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</si>
  <si>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</si>
  <si>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</si>
  <si>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</si>
  <si>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</si>
  <si>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</si>
  <si>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</si>
  <si>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</si>
  <si>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</si>
  <si>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</si>
  <si>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</si>
  <si>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</si>
  <si>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</si>
  <si>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</si>
  <si>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</si>
  <si>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</si>
  <si>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</si>
  <si>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</si>
  <si>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</si>
  <si>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</si>
  <si>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</si>
  <si>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</si>
  <si>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</si>
  <si>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</si>
  <si>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</si>
  <si>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</si>
  <si>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</si>
  <si>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</si>
  <si>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</si>
  <si>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</si>
  <si>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</si>
  <si>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</si>
  <si>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</si>
  <si>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</si>
  <si>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</si>
  <si>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</si>
  <si>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</si>
  <si>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</si>
  <si>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</si>
  <si>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</si>
  <si>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</si>
  <si>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</si>
  <si>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</si>
  <si>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</si>
  <si>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</si>
  <si>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</si>
  <si>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</si>
  <si>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</si>
  <si>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</si>
  <si>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</si>
  <si>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</si>
  <si>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</si>
  <si>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</si>
  <si>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</si>
  <si>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</si>
  <si>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</si>
  <si>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</si>
  <si>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</si>
  <si>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</si>
  <si>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</si>
  <si>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</si>
  <si>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</si>
  <si>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</si>
  <si>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</si>
  <si>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</si>
  <si>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</si>
  <si>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</si>
  <si>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</si>
  <si>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</si>
  <si>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</si>
  <si>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</si>
  <si>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</si>
  <si>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</si>
  <si>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</si>
  <si>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</si>
  <si>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</si>
  <si>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</si>
  <si>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</si>
  <si>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</si>
  <si>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</si>
  <si>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</si>
  <si>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</si>
  <si>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</si>
  <si>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</si>
  <si>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</si>
  <si>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</si>
  <si>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</si>
  <si>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</si>
  <si>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</si>
  <si>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</si>
  <si>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</si>
  <si>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</si>
  <si>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</si>
  <si>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</si>
  <si>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</si>
  <si>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</si>
  <si>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</si>
  <si>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</si>
  <si>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</si>
  <si>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</si>
  <si>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</si>
  <si>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</si>
  <si>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</si>
  <si>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</si>
  <si>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</si>
  <si>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</si>
  <si>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</si>
  <si>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</si>
  <si>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</si>
  <si>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</si>
  <si>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</si>
  <si>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</si>
  <si>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</si>
  <si>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</si>
  <si>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</si>
  <si>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</si>
  <si>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</si>
  <si>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</si>
  <si>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</si>
  <si>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</si>
  <si>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</si>
  <si>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</si>
  <si>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</si>
  <si>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</si>
  <si>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</si>
  <si>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</si>
  <si>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</si>
  <si>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</si>
  <si>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</si>
  <si>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</si>
  <si>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03203077</t>
  </si>
  <si>
    <t>07538718933</t>
  </si>
  <si>
    <t>PULA</t>
  </si>
  <si>
    <t>NARODNI TRG 10</t>
  </si>
  <si>
    <t>istra@istra-trgovina.hr</t>
  </si>
  <si>
    <t>www.istra-trgovina.hr</t>
  </si>
  <si>
    <t>ISTARSKA</t>
  </si>
  <si>
    <t>4690</t>
  </si>
  <si>
    <t>BILIĆ NATALIJA</t>
  </si>
  <si>
    <t>052 535-101</t>
  </si>
  <si>
    <t>052 535-125</t>
  </si>
  <si>
    <t>natalija.bilic@istra-trgovina.hr</t>
  </si>
  <si>
    <t>VENCL ZORAN</t>
  </si>
  <si>
    <t>040016469</t>
  </si>
  <si>
    <t>DA</t>
  </si>
  <si>
    <t>B-VODA d.o.o BUZET</t>
  </si>
  <si>
    <t>BUZET,  SV.IVANA 6</t>
  </si>
  <si>
    <t>2065231</t>
  </si>
  <si>
    <t>NEKRETNINE PULJANKA d.o.o PULA</t>
  </si>
  <si>
    <t>PULA, DOBRICHEVA 7</t>
  </si>
  <si>
    <t>02774500</t>
  </si>
  <si>
    <t>GRUPA ISTRA</t>
  </si>
  <si>
    <t>stanje na dan 31.03.2014.</t>
  </si>
  <si>
    <t>Obveznik: _GRUPA ISTRA____________________________________________________________</t>
  </si>
  <si>
    <t>u razdoblju 01.01.2014. do 31.03.2014.</t>
  </si>
  <si>
    <t>Obveznik: GRUPA ISTRA_____________________________________________________________</t>
  </si>
  <si>
    <t>31.03.2014.</t>
  </si>
  <si>
    <t>Grupu Istra čine:</t>
  </si>
  <si>
    <t>ISTRA d.d. PULA</t>
  </si>
  <si>
    <t xml:space="preserve">Konsolidirani financijski izvještaji Grupe Istra sastavljeni su sukladno Međunarodnim standardima </t>
  </si>
  <si>
    <t>financijskog izješćivanja.</t>
  </si>
  <si>
    <t>Istra d.d. ima 100 % udjela u B-VODI I NEKRETNINAMA PULJANKA..</t>
  </si>
  <si>
    <t>Obveznik: _GRUPA ISTRA ____________________________________________________________</t>
  </si>
  <si>
    <t>plaćanja dobavljačima, te su istovremeno povećane obveze prema dobavljačima.</t>
  </si>
  <si>
    <t>U računu dobiti i gubitka došlo je do smanjenja poslovnih prihoda za 19%, dok poslovni rashodi</t>
  </si>
  <si>
    <t>bilježe pad od 4,5 %.</t>
  </si>
  <si>
    <t>Gubitak u poslovanju u iznosu 1.990.523 kune ostvaren je uglavnom zbog pada prometa i nelikvidnosti u</t>
  </si>
  <si>
    <t>cijelom okruženju.</t>
  </si>
  <si>
    <t xml:space="preserve">U bilanci je na poziciji kratkotrajne imovine došlo je do  smanjenja vrijednosti zaliha zbog nemogućnosti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</si>
</sst>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0" xfId="62" applyFont="1" applyAlignment="1">
      <alignment/>
      <protection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Font="1" applyAlignment="1">
      <alignment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6">
      <selection activeCell="C16" sqref="C16:I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1" t="s">
        <v>248</v>
      </c>
      <c r="B1" s="182"/>
      <c r="C1" s="182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 t="s">
        <v>323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324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337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325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345</v>
      </c>
      <c r="D12" s="169"/>
      <c r="E12" s="169"/>
      <c r="F12" s="169"/>
      <c r="G12" s="169"/>
      <c r="H12" s="169"/>
      <c r="I12" s="17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71">
        <v>52100</v>
      </c>
      <c r="D14" s="172"/>
      <c r="E14" s="16"/>
      <c r="F14" s="165" t="s">
        <v>326</v>
      </c>
      <c r="G14" s="169"/>
      <c r="H14" s="169"/>
      <c r="I14" s="17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327</v>
      </c>
      <c r="D16" s="169"/>
      <c r="E16" s="169"/>
      <c r="F16" s="169"/>
      <c r="G16" s="169"/>
      <c r="H16" s="169"/>
      <c r="I16" s="17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73" t="s">
        <v>328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73" t="s">
        <v>329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359</v>
      </c>
      <c r="D22" s="165" t="s">
        <v>326</v>
      </c>
      <c r="E22" s="166"/>
      <c r="F22" s="167"/>
      <c r="G22" s="161"/>
      <c r="H22" s="16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18</v>
      </c>
      <c r="D24" s="165" t="s">
        <v>330</v>
      </c>
      <c r="E24" s="166"/>
      <c r="F24" s="166"/>
      <c r="G24" s="167"/>
      <c r="H24" s="51" t="s">
        <v>261</v>
      </c>
      <c r="I24" s="122">
        <v>100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338</v>
      </c>
      <c r="D26" s="25"/>
      <c r="E26" s="33"/>
      <c r="F26" s="24"/>
      <c r="G26" s="144" t="s">
        <v>263</v>
      </c>
      <c r="H26" s="162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45" t="s">
        <v>264</v>
      </c>
      <c r="B28" s="146"/>
      <c r="C28" s="147"/>
      <c r="D28" s="147"/>
      <c r="E28" s="148" t="s">
        <v>265</v>
      </c>
      <c r="F28" s="149"/>
      <c r="G28" s="149"/>
      <c r="H28" s="141" t="s">
        <v>266</v>
      </c>
      <c r="I28" s="14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6" t="s">
        <v>339</v>
      </c>
      <c r="B30" s="177"/>
      <c r="C30" s="177"/>
      <c r="D30" s="178"/>
      <c r="E30" s="176" t="s">
        <v>340</v>
      </c>
      <c r="F30" s="177"/>
      <c r="G30" s="177"/>
      <c r="H30" s="153" t="s">
        <v>341</v>
      </c>
      <c r="I30" s="154"/>
      <c r="J30" s="10"/>
      <c r="K30" s="10"/>
      <c r="L30" s="10"/>
    </row>
    <row r="31" spans="1:12" ht="12.75">
      <c r="A31" s="94"/>
      <c r="B31" s="22"/>
      <c r="C31" s="21"/>
      <c r="D31" s="143"/>
      <c r="E31" s="143"/>
      <c r="F31" s="143"/>
      <c r="G31" s="140"/>
      <c r="H31" s="16"/>
      <c r="I31" s="101"/>
      <c r="J31" s="10"/>
      <c r="K31" s="10"/>
      <c r="L31" s="10"/>
    </row>
    <row r="32" spans="1:12" ht="12.75">
      <c r="A32" s="176" t="s">
        <v>342</v>
      </c>
      <c r="B32" s="177"/>
      <c r="C32" s="177"/>
      <c r="D32" s="178"/>
      <c r="E32" s="176" t="s">
        <v>343</v>
      </c>
      <c r="F32" s="177"/>
      <c r="G32" s="177"/>
      <c r="H32" s="153" t="s">
        <v>344</v>
      </c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6"/>
      <c r="B34" s="177"/>
      <c r="C34" s="177"/>
      <c r="D34" s="178"/>
      <c r="E34" s="176"/>
      <c r="F34" s="177"/>
      <c r="G34" s="177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6"/>
      <c r="B36" s="177"/>
      <c r="C36" s="177"/>
      <c r="D36" s="178"/>
      <c r="E36" s="176"/>
      <c r="F36" s="177"/>
      <c r="G36" s="177"/>
      <c r="H36" s="153"/>
      <c r="I36" s="154"/>
      <c r="J36" s="10"/>
      <c r="K36" s="10"/>
      <c r="L36" s="10"/>
    </row>
    <row r="37" spans="1:12" ht="12.75">
      <c r="A37" s="103"/>
      <c r="B37" s="30"/>
      <c r="C37" s="137"/>
      <c r="D37" s="138"/>
      <c r="E37" s="16"/>
      <c r="F37" s="137"/>
      <c r="G37" s="138"/>
      <c r="H37" s="16"/>
      <c r="I37" s="95"/>
      <c r="J37" s="10"/>
      <c r="K37" s="10"/>
      <c r="L37" s="10"/>
    </row>
    <row r="38" spans="1:12" ht="12.75">
      <c r="A38" s="176"/>
      <c r="B38" s="177"/>
      <c r="C38" s="177"/>
      <c r="D38" s="178"/>
      <c r="E38" s="176"/>
      <c r="F38" s="177"/>
      <c r="G38" s="177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6"/>
      <c r="B40" s="177"/>
      <c r="C40" s="177"/>
      <c r="D40" s="178"/>
      <c r="E40" s="176"/>
      <c r="F40" s="177"/>
      <c r="G40" s="177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267</v>
      </c>
      <c r="B44" s="136"/>
      <c r="C44" s="153"/>
      <c r="D44" s="154"/>
      <c r="E44" s="26"/>
      <c r="F44" s="165"/>
      <c r="G44" s="177"/>
      <c r="H44" s="177"/>
      <c r="I44" s="178"/>
      <c r="J44" s="10"/>
      <c r="K44" s="10"/>
      <c r="L44" s="10"/>
    </row>
    <row r="45" spans="1:12" ht="12.75">
      <c r="A45" s="103"/>
      <c r="B45" s="30"/>
      <c r="C45" s="137"/>
      <c r="D45" s="138"/>
      <c r="E45" s="16"/>
      <c r="F45" s="137"/>
      <c r="G45" s="139"/>
      <c r="H45" s="35"/>
      <c r="I45" s="107"/>
      <c r="J45" s="10"/>
      <c r="K45" s="10"/>
      <c r="L45" s="10"/>
    </row>
    <row r="46" spans="1:12" ht="12.75">
      <c r="A46" s="150" t="s">
        <v>268</v>
      </c>
      <c r="B46" s="136"/>
      <c r="C46" s="165" t="s">
        <v>332</v>
      </c>
      <c r="D46" s="129"/>
      <c r="E46" s="129"/>
      <c r="F46" s="129"/>
      <c r="G46" s="129"/>
      <c r="H46" s="129"/>
      <c r="I46" s="13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270</v>
      </c>
      <c r="B48" s="136"/>
      <c r="C48" s="131" t="s">
        <v>333</v>
      </c>
      <c r="D48" s="179"/>
      <c r="E48" s="180"/>
      <c r="F48" s="16"/>
      <c r="G48" s="51" t="s">
        <v>271</v>
      </c>
      <c r="H48" s="131" t="s">
        <v>334</v>
      </c>
      <c r="I48" s="180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36"/>
      <c r="C50" s="185" t="s">
        <v>335</v>
      </c>
      <c r="D50" s="179"/>
      <c r="E50" s="179"/>
      <c r="F50" s="179"/>
      <c r="G50" s="179"/>
      <c r="H50" s="179"/>
      <c r="I50" s="180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272</v>
      </c>
      <c r="B52" s="162"/>
      <c r="C52" s="131" t="s">
        <v>336</v>
      </c>
      <c r="D52" s="179"/>
      <c r="E52" s="179"/>
      <c r="F52" s="179"/>
      <c r="G52" s="179"/>
      <c r="H52" s="179"/>
      <c r="I52" s="170"/>
      <c r="J52" s="10"/>
      <c r="K52" s="10"/>
      <c r="L52" s="10"/>
    </row>
    <row r="53" spans="1:12" ht="12.75">
      <c r="A53" s="108"/>
      <c r="B53" s="20"/>
      <c r="C53" s="132" t="s">
        <v>273</v>
      </c>
      <c r="D53" s="132"/>
      <c r="E53" s="132"/>
      <c r="F53" s="132"/>
      <c r="G53" s="132"/>
      <c r="H53" s="132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3" t="s">
        <v>277</v>
      </c>
      <c r="H62" s="134"/>
      <c r="I62" s="135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4" sqref="A14:H14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2.75" customHeight="1">
      <c r="A2" s="225" t="s">
        <v>346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>
      <c r="A3" s="226" t="s">
        <v>347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1" ht="22.5">
      <c r="A4" s="229" t="s">
        <v>59</v>
      </c>
      <c r="B4" s="230"/>
      <c r="C4" s="230"/>
      <c r="D4" s="230"/>
      <c r="E4" s="230"/>
      <c r="F4" s="230"/>
      <c r="G4" s="230"/>
      <c r="H4" s="231"/>
      <c r="I4" s="58" t="s">
        <v>278</v>
      </c>
      <c r="J4" s="59" t="s">
        <v>319</v>
      </c>
      <c r="K4" s="60" t="s">
        <v>320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7">
        <v>2</v>
      </c>
      <c r="J5" s="56">
        <v>3</v>
      </c>
      <c r="K5" s="56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23"/>
      <c r="I7" s="3">
        <v>1</v>
      </c>
      <c r="J7" s="6"/>
      <c r="K7" s="6"/>
    </row>
    <row r="8" spans="1:11" ht="12.75">
      <c r="A8" s="191" t="s">
        <v>13</v>
      </c>
      <c r="B8" s="192"/>
      <c r="C8" s="192"/>
      <c r="D8" s="192"/>
      <c r="E8" s="192"/>
      <c r="F8" s="192"/>
      <c r="G8" s="192"/>
      <c r="H8" s="193"/>
      <c r="I8" s="1">
        <v>2</v>
      </c>
      <c r="J8" s="53">
        <f>J9+J16+J26+J35+J39</f>
        <v>141577427</v>
      </c>
      <c r="K8" s="53">
        <f>K9+K16+K26+K35+K39</f>
        <v>141297157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f>SUM(J10:J15)</f>
        <v>8039732</v>
      </c>
      <c r="K9" s="53">
        <f>SUM(K10:K15)</f>
        <v>8006765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93745</v>
      </c>
      <c r="K11" s="7">
        <v>60778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7945987</v>
      </c>
      <c r="K12" s="7">
        <v>7945987</v>
      </c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105907987</v>
      </c>
      <c r="K16" s="53">
        <f>SUM(K17:K25)</f>
        <v>105669006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7936608</v>
      </c>
      <c r="K17" s="7">
        <v>7936608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93331088</v>
      </c>
      <c r="K18" s="7">
        <v>93190647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4452206</v>
      </c>
      <c r="K19" s="7">
        <v>4358214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69017</v>
      </c>
      <c r="K20" s="7">
        <v>64469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119068</v>
      </c>
      <c r="K23" s="7">
        <v>119068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3336651</v>
      </c>
      <c r="K26" s="53">
        <f>SUM(K27:K34)</f>
        <v>3336651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3264000</v>
      </c>
      <c r="K27" s="7">
        <v>3264000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71000</v>
      </c>
      <c r="K29" s="7">
        <v>71000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1651</v>
      </c>
      <c r="K33" s="7">
        <v>1651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f>SUM(J36:J38)</f>
        <v>24293057</v>
      </c>
      <c r="K35" s="53">
        <f>SUM(K36:K38)</f>
        <v>24284735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6975500</v>
      </c>
      <c r="K36" s="7">
        <v>6975500</v>
      </c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385972</v>
      </c>
      <c r="K37" s="7">
        <v>377650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16931585</v>
      </c>
      <c r="K38" s="7">
        <v>16931585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191" t="s">
        <v>240</v>
      </c>
      <c r="B40" s="192"/>
      <c r="C40" s="192"/>
      <c r="D40" s="192"/>
      <c r="E40" s="192"/>
      <c r="F40" s="192"/>
      <c r="G40" s="192"/>
      <c r="H40" s="193"/>
      <c r="I40" s="1">
        <v>34</v>
      </c>
      <c r="J40" s="53">
        <f>J41+J49+J56+J64</f>
        <v>45231909</v>
      </c>
      <c r="K40" s="53">
        <f>K41+K49+K56+K64</f>
        <v>44664999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7140804</v>
      </c>
      <c r="K41" s="53">
        <f>SUM(K42:K48)</f>
        <v>6903654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555528</v>
      </c>
      <c r="K42" s="7">
        <v>556138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113059</v>
      </c>
      <c r="K44" s="7">
        <v>75935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6467610</v>
      </c>
      <c r="K45" s="7">
        <v>6253845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4607</v>
      </c>
      <c r="K46" s="7">
        <v>17736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22206801</v>
      </c>
      <c r="K49" s="53">
        <f>SUM(K50:K55)</f>
        <v>21457309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4838462</v>
      </c>
      <c r="K50" s="7">
        <v>5034960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5978204</v>
      </c>
      <c r="K51" s="7">
        <v>5804337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52108</v>
      </c>
      <c r="K53" s="7">
        <v>29140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243777</v>
      </c>
      <c r="K54" s="7">
        <v>268189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11094250</v>
      </c>
      <c r="K55" s="7">
        <v>10320683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15572441</v>
      </c>
      <c r="K56" s="53">
        <f>SUM(K57:K63)</f>
        <v>16041415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14786628</v>
      </c>
      <c r="K58" s="7">
        <v>15305602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783714</v>
      </c>
      <c r="K62" s="7">
        <v>733714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2099</v>
      </c>
      <c r="K63" s="7">
        <v>2099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311863</v>
      </c>
      <c r="K64" s="7">
        <v>262621</v>
      </c>
    </row>
    <row r="65" spans="1:11" ht="12.75">
      <c r="A65" s="191" t="s">
        <v>56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>
        <v>16004</v>
      </c>
      <c r="K65" s="7">
        <v>6314</v>
      </c>
    </row>
    <row r="66" spans="1:11" ht="12.75">
      <c r="A66" s="191" t="s">
        <v>241</v>
      </c>
      <c r="B66" s="192"/>
      <c r="C66" s="192"/>
      <c r="D66" s="192"/>
      <c r="E66" s="192"/>
      <c r="F66" s="192"/>
      <c r="G66" s="192"/>
      <c r="H66" s="193"/>
      <c r="I66" s="1">
        <v>60</v>
      </c>
      <c r="J66" s="53">
        <f>J7+J8+J40+J65</f>
        <v>186825340</v>
      </c>
      <c r="K66" s="53">
        <f>K7+K8+K40+K65</f>
        <v>185968470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2475607</v>
      </c>
      <c r="K67" s="8">
        <v>2461138</v>
      </c>
    </row>
    <row r="68" spans="1:11" ht="12.75">
      <c r="A68" s="204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23"/>
      <c r="I69" s="3">
        <v>62</v>
      </c>
      <c r="J69" s="54">
        <f>J70+J71+J72+J78+J79+J82+J85</f>
        <v>111469900</v>
      </c>
      <c r="K69" s="54">
        <f>K70+K71+K72+K78+K79+K82+K85</f>
        <v>109479378.72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110466000</v>
      </c>
      <c r="K70" s="7">
        <v>110466000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76218533</v>
      </c>
      <c r="K78" s="7">
        <v>76218533.72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-29720600</v>
      </c>
      <c r="K79" s="53">
        <f>K80-K81</f>
        <v>-75214632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29720600</v>
      </c>
      <c r="K81" s="7">
        <v>75214632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-45494033</v>
      </c>
      <c r="K82" s="53">
        <f>K83-K84</f>
        <v>-1990523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45494033</v>
      </c>
      <c r="K84" s="7">
        <v>1990523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191" t="s">
        <v>19</v>
      </c>
      <c r="B86" s="192"/>
      <c r="C86" s="192"/>
      <c r="D86" s="192"/>
      <c r="E86" s="192"/>
      <c r="F86" s="192"/>
      <c r="G86" s="192"/>
      <c r="H86" s="193"/>
      <c r="I86" s="1">
        <v>79</v>
      </c>
      <c r="J86" s="53">
        <f>SUM(J87:J89)</f>
        <v>1084581</v>
      </c>
      <c r="K86" s="53">
        <f>SUM(K87:K89)</f>
        <v>1084581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1084581</v>
      </c>
      <c r="K87" s="7">
        <v>1084581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191" t="s">
        <v>20</v>
      </c>
      <c r="B90" s="192"/>
      <c r="C90" s="192"/>
      <c r="D90" s="192"/>
      <c r="E90" s="192"/>
      <c r="F90" s="192"/>
      <c r="G90" s="192"/>
      <c r="H90" s="193"/>
      <c r="I90" s="1">
        <v>83</v>
      </c>
      <c r="J90" s="53">
        <f>SUM(J91:J99)</f>
        <v>2576444</v>
      </c>
      <c r="K90" s="53">
        <f>SUM(K91:K99)</f>
        <v>2576444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/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2576444</v>
      </c>
      <c r="K93" s="7">
        <v>2576444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191" t="s">
        <v>21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53">
        <f>SUM(J101:J112)</f>
        <v>71694415</v>
      </c>
      <c r="K100" s="53">
        <f>SUM(K101:K112)</f>
        <v>72828066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47279134</v>
      </c>
      <c r="K101" s="7">
        <v>47330354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/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390818</v>
      </c>
      <c r="K103" s="7">
        <v>298224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485930</v>
      </c>
      <c r="K104" s="7">
        <v>155344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20044161</v>
      </c>
      <c r="K105" s="7">
        <v>21391015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/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653336</v>
      </c>
      <c r="K108" s="7">
        <v>849440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605733</v>
      </c>
      <c r="K109" s="7">
        <v>753331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2235303</v>
      </c>
      <c r="K112" s="7">
        <v>2050358</v>
      </c>
    </row>
    <row r="113" spans="1:11" ht="12.75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/>
      <c r="K113" s="7"/>
    </row>
    <row r="114" spans="1:11" ht="12.75">
      <c r="A114" s="191" t="s">
        <v>25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53">
        <f>J69+J86+J90+J100+J113</f>
        <v>186825340</v>
      </c>
      <c r="K114" s="53">
        <f>K69+K86+K90+K100+K113</f>
        <v>185968469.72</v>
      </c>
    </row>
    <row r="115" spans="1:11" ht="12.75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v>2475607</v>
      </c>
      <c r="K115" s="8">
        <v>2461138</v>
      </c>
    </row>
    <row r="116" spans="1:11" ht="12.75">
      <c r="A116" s="204" t="s">
        <v>310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194" t="s">
        <v>9</v>
      </c>
      <c r="B119" s="195"/>
      <c r="C119" s="195"/>
      <c r="D119" s="195"/>
      <c r="E119" s="195"/>
      <c r="F119" s="195"/>
      <c r="G119" s="195"/>
      <c r="H119" s="196"/>
      <c r="I119" s="4">
        <v>110</v>
      </c>
      <c r="J119" s="8"/>
      <c r="K119" s="8"/>
    </row>
    <row r="120" spans="1:11" ht="12.75">
      <c r="A120" s="197" t="s">
        <v>311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">
      <selection activeCell="L20" sqref="L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4" t="s">
        <v>154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2.75" customHeight="1">
      <c r="A2" s="236" t="s">
        <v>348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2" t="s">
        <v>349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0" t="s">
        <v>319</v>
      </c>
      <c r="K4" s="250"/>
      <c r="L4" s="250" t="s">
        <v>320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23"/>
      <c r="I7" s="3">
        <v>111</v>
      </c>
      <c r="J7" s="54">
        <f>SUM(J8:J9)</f>
        <v>7187272</v>
      </c>
      <c r="K7" s="54">
        <f>SUM(K8:K9)</f>
        <v>7187272</v>
      </c>
      <c r="L7" s="54">
        <f>SUM(L8:L9)</f>
        <v>5817745</v>
      </c>
      <c r="M7" s="54">
        <f>SUM(M8:M9)</f>
        <v>5817745</v>
      </c>
    </row>
    <row r="8" spans="1:13" ht="12.75">
      <c r="A8" s="191" t="s">
        <v>152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5500103</v>
      </c>
      <c r="K8" s="7">
        <v>5500103</v>
      </c>
      <c r="L8" s="7">
        <v>4623292</v>
      </c>
      <c r="M8" s="7">
        <v>4623292</v>
      </c>
    </row>
    <row r="9" spans="1:13" ht="12.75">
      <c r="A9" s="191" t="s">
        <v>103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1687169</v>
      </c>
      <c r="K9" s="7">
        <v>1687169</v>
      </c>
      <c r="L9" s="7">
        <v>1194453</v>
      </c>
      <c r="M9" s="7">
        <v>1194453</v>
      </c>
    </row>
    <row r="10" spans="1:13" ht="12.75">
      <c r="A10" s="191" t="s">
        <v>12</v>
      </c>
      <c r="B10" s="192"/>
      <c r="C10" s="192"/>
      <c r="D10" s="192"/>
      <c r="E10" s="192"/>
      <c r="F10" s="192"/>
      <c r="G10" s="192"/>
      <c r="H10" s="193"/>
      <c r="I10" s="1">
        <v>114</v>
      </c>
      <c r="J10" s="53">
        <f>J11+J12+J16+J20+J21+J22+J25+J26</f>
        <v>8156231</v>
      </c>
      <c r="K10" s="53">
        <f>K11+K12+K16+K20+K21+K22+K25+K26</f>
        <v>8156231</v>
      </c>
      <c r="L10" s="53">
        <f>L11+L12+L16+L20+L21+L22+L25+L26</f>
        <v>7785135</v>
      </c>
      <c r="M10" s="53">
        <f>M11+M12+M16+M20+M21+M22+M25+M26</f>
        <v>7785135</v>
      </c>
    </row>
    <row r="11" spans="1:13" ht="12.75">
      <c r="A11" s="191" t="s">
        <v>104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>
        <v>-26175</v>
      </c>
      <c r="K11" s="7">
        <v>-26175</v>
      </c>
      <c r="L11" s="7">
        <v>37124</v>
      </c>
      <c r="M11" s="7">
        <v>37124</v>
      </c>
    </row>
    <row r="12" spans="1:13" ht="12.75">
      <c r="A12" s="191" t="s">
        <v>22</v>
      </c>
      <c r="B12" s="192"/>
      <c r="C12" s="192"/>
      <c r="D12" s="192"/>
      <c r="E12" s="192"/>
      <c r="F12" s="192"/>
      <c r="G12" s="192"/>
      <c r="H12" s="193"/>
      <c r="I12" s="1">
        <v>116</v>
      </c>
      <c r="J12" s="53">
        <f>SUM(J13:J15)</f>
        <v>5446116</v>
      </c>
      <c r="K12" s="53">
        <f>SUM(K13:K15)</f>
        <v>5446116</v>
      </c>
      <c r="L12" s="53">
        <f>SUM(L13:L15)</f>
        <v>5116025</v>
      </c>
      <c r="M12" s="53">
        <f>SUM(M13:M15)</f>
        <v>5116025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564214</v>
      </c>
      <c r="K13" s="7">
        <v>564214</v>
      </c>
      <c r="L13" s="7">
        <v>454139</v>
      </c>
      <c r="M13" s="7">
        <v>454139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3673672</v>
      </c>
      <c r="K14" s="7">
        <v>3673672</v>
      </c>
      <c r="L14" s="7">
        <v>3126956</v>
      </c>
      <c r="M14" s="7">
        <v>3126956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1208230</v>
      </c>
      <c r="K15" s="7">
        <v>1208230</v>
      </c>
      <c r="L15" s="7">
        <v>1534930</v>
      </c>
      <c r="M15" s="7">
        <v>1534930</v>
      </c>
    </row>
    <row r="16" spans="1:13" ht="12.75">
      <c r="A16" s="191" t="s">
        <v>23</v>
      </c>
      <c r="B16" s="192"/>
      <c r="C16" s="192"/>
      <c r="D16" s="192"/>
      <c r="E16" s="192"/>
      <c r="F16" s="192"/>
      <c r="G16" s="192"/>
      <c r="H16" s="193"/>
      <c r="I16" s="1">
        <v>120</v>
      </c>
      <c r="J16" s="53">
        <f>SUM(J17:J19)</f>
        <v>1434224</v>
      </c>
      <c r="K16" s="53">
        <f>SUM(K17:K19)</f>
        <v>1434224</v>
      </c>
      <c r="L16" s="53">
        <f>SUM(L17:L19)</f>
        <v>1481479</v>
      </c>
      <c r="M16" s="53">
        <f>SUM(M17:M19)</f>
        <v>1481479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939097</v>
      </c>
      <c r="K17" s="7">
        <v>939097</v>
      </c>
      <c r="L17" s="7">
        <v>962078</v>
      </c>
      <c r="M17" s="7">
        <v>962078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305887</v>
      </c>
      <c r="K18" s="7">
        <v>305887</v>
      </c>
      <c r="L18" s="7">
        <v>324098</v>
      </c>
      <c r="M18" s="7">
        <v>324098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189240</v>
      </c>
      <c r="K19" s="7">
        <v>189240</v>
      </c>
      <c r="L19" s="7">
        <v>195303</v>
      </c>
      <c r="M19" s="7">
        <v>195303</v>
      </c>
    </row>
    <row r="20" spans="1:13" ht="12.75">
      <c r="A20" s="191" t="s">
        <v>105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>
        <v>285416</v>
      </c>
      <c r="K20" s="7">
        <v>285416</v>
      </c>
      <c r="L20" s="7">
        <v>270503</v>
      </c>
      <c r="M20" s="7">
        <v>270503</v>
      </c>
    </row>
    <row r="21" spans="1:13" ht="12.75">
      <c r="A21" s="191" t="s">
        <v>106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1005275</v>
      </c>
      <c r="K21" s="7">
        <v>1005275</v>
      </c>
      <c r="L21" s="7">
        <v>790612</v>
      </c>
      <c r="M21" s="7">
        <v>790612</v>
      </c>
    </row>
    <row r="22" spans="1:13" ht="12.75">
      <c r="A22" s="191" t="s">
        <v>24</v>
      </c>
      <c r="B22" s="192"/>
      <c r="C22" s="192"/>
      <c r="D22" s="192"/>
      <c r="E22" s="192"/>
      <c r="F22" s="192"/>
      <c r="G22" s="192"/>
      <c r="H22" s="19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191" t="s">
        <v>107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/>
      <c r="K25" s="7"/>
      <c r="L25" s="7"/>
      <c r="M25" s="7"/>
    </row>
    <row r="26" spans="1:13" ht="12.75">
      <c r="A26" s="191" t="s">
        <v>50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>
        <v>11375</v>
      </c>
      <c r="K26" s="7">
        <v>11375</v>
      </c>
      <c r="L26" s="7">
        <v>89392</v>
      </c>
      <c r="M26" s="7">
        <v>89392</v>
      </c>
    </row>
    <row r="27" spans="1:13" ht="12.75">
      <c r="A27" s="191" t="s">
        <v>213</v>
      </c>
      <c r="B27" s="192"/>
      <c r="C27" s="192"/>
      <c r="D27" s="192"/>
      <c r="E27" s="192"/>
      <c r="F27" s="192"/>
      <c r="G27" s="192"/>
      <c r="H27" s="193"/>
      <c r="I27" s="1">
        <v>131</v>
      </c>
      <c r="J27" s="53">
        <f>SUM(J28:J32)</f>
        <v>203086</v>
      </c>
      <c r="K27" s="53">
        <f>SUM(K28:K32)</f>
        <v>203086</v>
      </c>
      <c r="L27" s="53">
        <f>SUM(L28:L32)</f>
        <v>89023</v>
      </c>
      <c r="M27" s="53">
        <f>SUM(M28:M32)</f>
        <v>89023</v>
      </c>
    </row>
    <row r="28" spans="1:13" ht="12.75">
      <c r="A28" s="191" t="s">
        <v>227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>
        <v>166244</v>
      </c>
      <c r="K28" s="7">
        <v>166244</v>
      </c>
      <c r="L28" s="7">
        <v>77325</v>
      </c>
      <c r="M28" s="7">
        <v>77325</v>
      </c>
    </row>
    <row r="29" spans="1:13" ht="12.75">
      <c r="A29" s="191" t="s">
        <v>155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26470</v>
      </c>
      <c r="K29" s="7">
        <v>26470</v>
      </c>
      <c r="L29" s="7">
        <v>2696</v>
      </c>
      <c r="M29" s="7">
        <v>2696</v>
      </c>
    </row>
    <row r="30" spans="1:13" ht="12.75">
      <c r="A30" s="191" t="s">
        <v>139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/>
      <c r="K30" s="7"/>
      <c r="L30" s="7"/>
      <c r="M30" s="7"/>
    </row>
    <row r="31" spans="1:13" ht="12.75">
      <c r="A31" s="191" t="s">
        <v>223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/>
      <c r="K31" s="7"/>
      <c r="L31" s="7"/>
      <c r="M31" s="7"/>
    </row>
    <row r="32" spans="1:13" ht="12.75">
      <c r="A32" s="191" t="s">
        <v>140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>
        <v>10372</v>
      </c>
      <c r="K32" s="7">
        <v>10372</v>
      </c>
      <c r="L32" s="7">
        <v>9002</v>
      </c>
      <c r="M32" s="7">
        <v>9002</v>
      </c>
    </row>
    <row r="33" spans="1:13" ht="12.75">
      <c r="A33" s="191" t="s">
        <v>214</v>
      </c>
      <c r="B33" s="192"/>
      <c r="C33" s="192"/>
      <c r="D33" s="192"/>
      <c r="E33" s="192"/>
      <c r="F33" s="192"/>
      <c r="G33" s="192"/>
      <c r="H33" s="193"/>
      <c r="I33" s="1">
        <v>137</v>
      </c>
      <c r="J33" s="53">
        <f>SUM(J34:J37)</f>
        <v>171252</v>
      </c>
      <c r="K33" s="53">
        <f>SUM(K34:K37)</f>
        <v>171252</v>
      </c>
      <c r="L33" s="53">
        <f>SUM(L34:L37)</f>
        <v>112155</v>
      </c>
      <c r="M33" s="53">
        <f>SUM(M34:M37)</f>
        <v>112155</v>
      </c>
    </row>
    <row r="34" spans="1:13" ht="12.75">
      <c r="A34" s="191" t="s">
        <v>66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/>
      <c r="K34" s="7"/>
      <c r="L34" s="7"/>
      <c r="M34" s="7"/>
    </row>
    <row r="35" spans="1:13" ht="12.75">
      <c r="A35" s="191" t="s">
        <v>65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170852</v>
      </c>
      <c r="K35" s="7">
        <v>170852</v>
      </c>
      <c r="L35" s="7">
        <v>112155</v>
      </c>
      <c r="M35" s="7">
        <v>112155</v>
      </c>
    </row>
    <row r="36" spans="1:13" ht="12.75">
      <c r="A36" s="191" t="s">
        <v>224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/>
      <c r="K36" s="7"/>
      <c r="L36" s="7"/>
      <c r="M36" s="7"/>
    </row>
    <row r="37" spans="1:13" ht="12.75">
      <c r="A37" s="191" t="s">
        <v>67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>
        <v>400</v>
      </c>
      <c r="K37" s="7">
        <v>400</v>
      </c>
      <c r="L37" s="7"/>
      <c r="M37" s="7"/>
    </row>
    <row r="38" spans="1:13" ht="12.75">
      <c r="A38" s="191" t="s">
        <v>195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/>
      <c r="K38" s="7"/>
      <c r="L38" s="7"/>
      <c r="M38" s="7"/>
    </row>
    <row r="39" spans="1:13" ht="12.75">
      <c r="A39" s="191" t="s">
        <v>196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/>
      <c r="K39" s="7"/>
      <c r="L39" s="7"/>
      <c r="M39" s="7"/>
    </row>
    <row r="40" spans="1:13" ht="12.75">
      <c r="A40" s="191" t="s">
        <v>225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/>
      <c r="K40" s="7"/>
      <c r="L40" s="7"/>
      <c r="M40" s="7"/>
    </row>
    <row r="41" spans="1:13" ht="12.75">
      <c r="A41" s="191" t="s">
        <v>226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/>
      <c r="K41" s="7"/>
      <c r="L41" s="7"/>
      <c r="M41" s="7"/>
    </row>
    <row r="42" spans="1:13" ht="12.75">
      <c r="A42" s="191" t="s">
        <v>215</v>
      </c>
      <c r="B42" s="192"/>
      <c r="C42" s="192"/>
      <c r="D42" s="192"/>
      <c r="E42" s="192"/>
      <c r="F42" s="192"/>
      <c r="G42" s="192"/>
      <c r="H42" s="193"/>
      <c r="I42" s="1">
        <v>146</v>
      </c>
      <c r="J42" s="53">
        <f>J7+J27+J38+J40</f>
        <v>7390358</v>
      </c>
      <c r="K42" s="53">
        <f>K7+K27+K38+K40</f>
        <v>7390358</v>
      </c>
      <c r="L42" s="53">
        <f>L7+L27+L38+L40</f>
        <v>5906768</v>
      </c>
      <c r="M42" s="53">
        <f>M7+M27+M38+M40</f>
        <v>5906768</v>
      </c>
    </row>
    <row r="43" spans="1:13" ht="12.75">
      <c r="A43" s="191" t="s">
        <v>216</v>
      </c>
      <c r="B43" s="192"/>
      <c r="C43" s="192"/>
      <c r="D43" s="192"/>
      <c r="E43" s="192"/>
      <c r="F43" s="192"/>
      <c r="G43" s="192"/>
      <c r="H43" s="193"/>
      <c r="I43" s="1">
        <v>147</v>
      </c>
      <c r="J43" s="53">
        <f>J10+J33+J39+J41</f>
        <v>8327483</v>
      </c>
      <c r="K43" s="53">
        <f>K10+K33+K39+K41</f>
        <v>8327483</v>
      </c>
      <c r="L43" s="53">
        <f>L10+L33+L39+L41</f>
        <v>7897290</v>
      </c>
      <c r="M43" s="53">
        <f>M10+M33+M39+M41</f>
        <v>7897290</v>
      </c>
    </row>
    <row r="44" spans="1:13" ht="12.75">
      <c r="A44" s="191" t="s">
        <v>236</v>
      </c>
      <c r="B44" s="192"/>
      <c r="C44" s="192"/>
      <c r="D44" s="192"/>
      <c r="E44" s="192"/>
      <c r="F44" s="192"/>
      <c r="G44" s="192"/>
      <c r="H44" s="193"/>
      <c r="I44" s="1">
        <v>148</v>
      </c>
      <c r="J44" s="53">
        <f>J42-J43</f>
        <v>-937125</v>
      </c>
      <c r="K44" s="53">
        <f>K42-K43</f>
        <v>-937125</v>
      </c>
      <c r="L44" s="53">
        <f>L42-L43</f>
        <v>-1990522</v>
      </c>
      <c r="M44" s="53">
        <f>M42-M43</f>
        <v>-1990522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937125</v>
      </c>
      <c r="K46" s="53">
        <f>IF(K43&gt;K42,K43-K42,0)</f>
        <v>937125</v>
      </c>
      <c r="L46" s="53">
        <f>IF(L43&gt;L42,L43-L42,0)</f>
        <v>1990522</v>
      </c>
      <c r="M46" s="53">
        <f>IF(M43&gt;M42,M43-M42,0)</f>
        <v>1990522</v>
      </c>
    </row>
    <row r="47" spans="1:13" ht="12.75">
      <c r="A47" s="191" t="s">
        <v>217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/>
      <c r="K47" s="7"/>
      <c r="L47" s="7"/>
      <c r="M47" s="7"/>
    </row>
    <row r="48" spans="1:13" ht="12.75">
      <c r="A48" s="191" t="s">
        <v>237</v>
      </c>
      <c r="B48" s="192"/>
      <c r="C48" s="192"/>
      <c r="D48" s="192"/>
      <c r="E48" s="192"/>
      <c r="F48" s="192"/>
      <c r="G48" s="192"/>
      <c r="H48" s="193"/>
      <c r="I48" s="1">
        <v>152</v>
      </c>
      <c r="J48" s="53">
        <f>J44-J47</f>
        <v>-937125</v>
      </c>
      <c r="K48" s="53">
        <f>K44-K47</f>
        <v>-937125</v>
      </c>
      <c r="L48" s="53">
        <f>L44-L47</f>
        <v>-1990522</v>
      </c>
      <c r="M48" s="53">
        <f>M44-M47</f>
        <v>-1990522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937125</v>
      </c>
      <c r="K50" s="61">
        <f>IF(K48&lt;0,-K48,0)</f>
        <v>937125</v>
      </c>
      <c r="L50" s="61">
        <f>IF(L48&lt;0,-L48,0)</f>
        <v>1990522</v>
      </c>
      <c r="M50" s="61">
        <f>IF(M48&lt;0,-M48,0)</f>
        <v>1990522</v>
      </c>
    </row>
    <row r="51" spans="1:13" ht="12.75" customHeight="1">
      <c r="A51" s="204" t="s">
        <v>312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204" t="s">
        <v>189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23"/>
      <c r="I56" s="9">
        <v>157</v>
      </c>
      <c r="J56" s="6"/>
      <c r="K56" s="6"/>
      <c r="L56" s="6"/>
      <c r="M56" s="6"/>
    </row>
    <row r="57" spans="1:13" ht="12.75">
      <c r="A57" s="191" t="s">
        <v>221</v>
      </c>
      <c r="B57" s="192"/>
      <c r="C57" s="192"/>
      <c r="D57" s="192"/>
      <c r="E57" s="192"/>
      <c r="F57" s="192"/>
      <c r="G57" s="192"/>
      <c r="H57" s="19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1" t="s">
        <v>228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/>
      <c r="K58" s="7"/>
      <c r="L58" s="7"/>
      <c r="M58" s="7"/>
    </row>
    <row r="59" spans="1:13" ht="12.75">
      <c r="A59" s="191" t="s">
        <v>229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/>
      <c r="K59" s="7"/>
      <c r="L59" s="7"/>
      <c r="M59" s="7"/>
    </row>
    <row r="60" spans="1:13" ht="12.75">
      <c r="A60" s="191" t="s">
        <v>45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/>
      <c r="K60" s="7"/>
      <c r="L60" s="7"/>
      <c r="M60" s="7"/>
    </row>
    <row r="61" spans="1:13" ht="12.75">
      <c r="A61" s="191" t="s">
        <v>230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/>
      <c r="K61" s="7"/>
      <c r="L61" s="7"/>
      <c r="M61" s="7"/>
    </row>
    <row r="62" spans="1:13" ht="12.75">
      <c r="A62" s="191" t="s">
        <v>231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/>
      <c r="K62" s="7"/>
      <c r="L62" s="7"/>
      <c r="M62" s="7"/>
    </row>
    <row r="63" spans="1:13" ht="12.75">
      <c r="A63" s="191" t="s">
        <v>232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/>
      <c r="K63" s="7"/>
      <c r="L63" s="7"/>
      <c r="M63" s="7"/>
    </row>
    <row r="64" spans="1:13" ht="12.75">
      <c r="A64" s="191" t="s">
        <v>233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/>
      <c r="K64" s="7"/>
      <c r="L64" s="7"/>
      <c r="M64" s="7"/>
    </row>
    <row r="65" spans="1:13" ht="12.75">
      <c r="A65" s="191" t="s">
        <v>222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/>
      <c r="K65" s="7"/>
      <c r="L65" s="7"/>
      <c r="M65" s="7"/>
    </row>
    <row r="66" spans="1:13" ht="12.75">
      <c r="A66" s="191" t="s">
        <v>193</v>
      </c>
      <c r="B66" s="192"/>
      <c r="C66" s="192"/>
      <c r="D66" s="192"/>
      <c r="E66" s="192"/>
      <c r="F66" s="192"/>
      <c r="G66" s="192"/>
      <c r="H66" s="19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1" t="s">
        <v>194</v>
      </c>
      <c r="B67" s="192"/>
      <c r="C67" s="192"/>
      <c r="D67" s="192"/>
      <c r="E67" s="192"/>
      <c r="F67" s="192"/>
      <c r="G67" s="192"/>
      <c r="H67" s="193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356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3"/>
      <c r="J6" s="253"/>
      <c r="K6" s="25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-937125</v>
      </c>
      <c r="K7" s="7">
        <v>-1990522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285416</v>
      </c>
      <c r="K8" s="7">
        <v>270503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>
        <v>1133651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5565082</v>
      </c>
      <c r="K10" s="7">
        <v>749492</v>
      </c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>
        <v>237150</v>
      </c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/>
    </row>
    <row r="13" spans="1:11" ht="12.75">
      <c r="A13" s="191" t="s">
        <v>157</v>
      </c>
      <c r="B13" s="192"/>
      <c r="C13" s="192"/>
      <c r="D13" s="192"/>
      <c r="E13" s="192"/>
      <c r="F13" s="192"/>
      <c r="G13" s="192"/>
      <c r="H13" s="192"/>
      <c r="I13" s="1">
        <v>7</v>
      </c>
      <c r="J13" s="64">
        <f>SUM(J7:J12)</f>
        <v>4913373</v>
      </c>
      <c r="K13" s="53">
        <f>SUM(K7:K12)</f>
        <v>400274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178403</v>
      </c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921489</v>
      </c>
      <c r="K16" s="7">
        <v>49242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4912908</v>
      </c>
      <c r="K17" s="7">
        <v>307681</v>
      </c>
    </row>
    <row r="18" spans="1:11" ht="12.75">
      <c r="A18" s="191" t="s">
        <v>158</v>
      </c>
      <c r="B18" s="192"/>
      <c r="C18" s="192"/>
      <c r="D18" s="192"/>
      <c r="E18" s="192"/>
      <c r="F18" s="192"/>
      <c r="G18" s="192"/>
      <c r="H18" s="192"/>
      <c r="I18" s="1">
        <v>12</v>
      </c>
      <c r="J18" s="64">
        <f>SUM(J14:J17)</f>
        <v>6012800</v>
      </c>
      <c r="K18" s="53">
        <f>SUM(K14:K17)</f>
        <v>356923</v>
      </c>
    </row>
    <row r="19" spans="1:11" ht="12.75">
      <c r="A19" s="191" t="s">
        <v>36</v>
      </c>
      <c r="B19" s="192"/>
      <c r="C19" s="192"/>
      <c r="D19" s="192"/>
      <c r="E19" s="192"/>
      <c r="F19" s="192"/>
      <c r="G19" s="192"/>
      <c r="H19" s="192"/>
      <c r="I19" s="1">
        <v>13</v>
      </c>
      <c r="J19" s="64">
        <f>IF(J13&gt;J18,J13-J18,0)</f>
        <v>0</v>
      </c>
      <c r="K19" s="53">
        <f>IF(K13&gt;K18,K13-K18,0)</f>
        <v>43351</v>
      </c>
    </row>
    <row r="20" spans="1:11" ht="12.75">
      <c r="A20" s="191" t="s">
        <v>37</v>
      </c>
      <c r="B20" s="192"/>
      <c r="C20" s="192"/>
      <c r="D20" s="192"/>
      <c r="E20" s="192"/>
      <c r="F20" s="192"/>
      <c r="G20" s="192"/>
      <c r="H20" s="192"/>
      <c r="I20" s="1">
        <v>14</v>
      </c>
      <c r="J20" s="64">
        <f>IF(J18&gt;J13,J18-J13,0)</f>
        <v>1099427</v>
      </c>
      <c r="K20" s="53">
        <f>IF(K18&gt;K13,K18-K13,0)</f>
        <v>0</v>
      </c>
    </row>
    <row r="21" spans="1:11" ht="12.75">
      <c r="A21" s="204" t="s">
        <v>159</v>
      </c>
      <c r="B21" s="205"/>
      <c r="C21" s="205"/>
      <c r="D21" s="205"/>
      <c r="E21" s="205"/>
      <c r="F21" s="205"/>
      <c r="G21" s="205"/>
      <c r="H21" s="205"/>
      <c r="I21" s="253"/>
      <c r="J21" s="253"/>
      <c r="K21" s="25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191" t="s">
        <v>168</v>
      </c>
      <c r="B27" s="192"/>
      <c r="C27" s="192"/>
      <c r="D27" s="192"/>
      <c r="E27" s="192"/>
      <c r="F27" s="192"/>
      <c r="G27" s="192"/>
      <c r="H27" s="192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3857</v>
      </c>
      <c r="K28" s="7"/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191" t="s">
        <v>5</v>
      </c>
      <c r="B31" s="192"/>
      <c r="C31" s="192"/>
      <c r="D31" s="192"/>
      <c r="E31" s="192"/>
      <c r="F31" s="192"/>
      <c r="G31" s="192"/>
      <c r="H31" s="192"/>
      <c r="I31" s="1">
        <v>24</v>
      </c>
      <c r="J31" s="64">
        <f>SUM(J28:J30)</f>
        <v>3857</v>
      </c>
      <c r="K31" s="53">
        <f>SUM(K28:K30)</f>
        <v>0</v>
      </c>
    </row>
    <row r="32" spans="1:11" ht="12.75">
      <c r="A32" s="191" t="s">
        <v>38</v>
      </c>
      <c r="B32" s="192"/>
      <c r="C32" s="192"/>
      <c r="D32" s="192"/>
      <c r="E32" s="192"/>
      <c r="F32" s="192"/>
      <c r="G32" s="192"/>
      <c r="H32" s="19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1" t="s">
        <v>39</v>
      </c>
      <c r="B33" s="192"/>
      <c r="C33" s="192"/>
      <c r="D33" s="192"/>
      <c r="E33" s="192"/>
      <c r="F33" s="192"/>
      <c r="G33" s="192"/>
      <c r="H33" s="192"/>
      <c r="I33" s="1">
        <v>26</v>
      </c>
      <c r="J33" s="64">
        <f>IF(J31&gt;J27,J31-J27,0)</f>
        <v>3857</v>
      </c>
      <c r="K33" s="53">
        <f>IF(K31&gt;K27,K31-K27,0)</f>
        <v>0</v>
      </c>
    </row>
    <row r="34" spans="1:11" ht="12.75">
      <c r="A34" s="204" t="s">
        <v>160</v>
      </c>
      <c r="B34" s="205"/>
      <c r="C34" s="205"/>
      <c r="D34" s="205"/>
      <c r="E34" s="205"/>
      <c r="F34" s="205"/>
      <c r="G34" s="205"/>
      <c r="H34" s="205"/>
      <c r="I34" s="253"/>
      <c r="J34" s="253"/>
      <c r="K34" s="25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191" t="s">
        <v>68</v>
      </c>
      <c r="B38" s="192"/>
      <c r="C38" s="192"/>
      <c r="D38" s="192"/>
      <c r="E38" s="192"/>
      <c r="F38" s="192"/>
      <c r="G38" s="192"/>
      <c r="H38" s="192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121535</v>
      </c>
      <c r="K39" s="7">
        <v>92593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191" t="s">
        <v>69</v>
      </c>
      <c r="B44" s="192"/>
      <c r="C44" s="192"/>
      <c r="D44" s="192"/>
      <c r="E44" s="192"/>
      <c r="F44" s="192"/>
      <c r="G44" s="192"/>
      <c r="H44" s="192"/>
      <c r="I44" s="1">
        <v>36</v>
      </c>
      <c r="J44" s="64">
        <f>SUM(J39:J43)</f>
        <v>121535</v>
      </c>
      <c r="K44" s="53">
        <f>SUM(K39:K43)</f>
        <v>92593</v>
      </c>
    </row>
    <row r="45" spans="1:11" ht="12.75">
      <c r="A45" s="191" t="s">
        <v>17</v>
      </c>
      <c r="B45" s="192"/>
      <c r="C45" s="192"/>
      <c r="D45" s="192"/>
      <c r="E45" s="192"/>
      <c r="F45" s="192"/>
      <c r="G45" s="192"/>
      <c r="H45" s="19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191" t="s">
        <v>18</v>
      </c>
      <c r="B46" s="192"/>
      <c r="C46" s="192"/>
      <c r="D46" s="192"/>
      <c r="E46" s="192"/>
      <c r="F46" s="192"/>
      <c r="G46" s="192"/>
      <c r="H46" s="192"/>
      <c r="I46" s="1">
        <v>38</v>
      </c>
      <c r="J46" s="64">
        <f>IF(J44&gt;J38,J44-J38,0)</f>
        <v>121535</v>
      </c>
      <c r="K46" s="53">
        <f>IF(K44&gt;K38,K44-K38,0)</f>
        <v>92593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1224819</v>
      </c>
      <c r="K48" s="53">
        <f>IF(K20-K19+K33-K32+K46-K45&gt;0,K20-K19+K33-K32+K46-K45,0)</f>
        <v>49242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1635726</v>
      </c>
      <c r="K49" s="7">
        <v>311863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v>1224819</v>
      </c>
      <c r="K51" s="7">
        <v>49242</v>
      </c>
    </row>
    <row r="52" spans="1:11" ht="12.75">
      <c r="A52" s="194" t="s">
        <v>177</v>
      </c>
      <c r="B52" s="195"/>
      <c r="C52" s="195"/>
      <c r="D52" s="195"/>
      <c r="E52" s="195"/>
      <c r="F52" s="195"/>
      <c r="G52" s="195"/>
      <c r="H52" s="195"/>
      <c r="I52" s="4">
        <v>44</v>
      </c>
      <c r="J52" s="65">
        <f>J49+J50-J51</f>
        <v>410907</v>
      </c>
      <c r="K52" s="61">
        <f>K49+K50-K51</f>
        <v>262621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3"/>
      <c r="J6" s="253"/>
      <c r="K6" s="25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191" t="s">
        <v>198</v>
      </c>
      <c r="B12" s="192"/>
      <c r="C12" s="192"/>
      <c r="D12" s="192"/>
      <c r="E12" s="192"/>
      <c r="F12" s="192"/>
      <c r="G12" s="192"/>
      <c r="H12" s="19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191" t="s">
        <v>47</v>
      </c>
      <c r="B19" s="192"/>
      <c r="C19" s="192"/>
      <c r="D19" s="192"/>
      <c r="E19" s="192"/>
      <c r="F19" s="192"/>
      <c r="G19" s="192"/>
      <c r="H19" s="19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1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04" t="s">
        <v>159</v>
      </c>
      <c r="B22" s="205"/>
      <c r="C22" s="205"/>
      <c r="D22" s="205"/>
      <c r="E22" s="205"/>
      <c r="F22" s="205"/>
      <c r="G22" s="205"/>
      <c r="H22" s="205"/>
      <c r="I22" s="253"/>
      <c r="J22" s="253"/>
      <c r="K22" s="25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191" t="s">
        <v>114</v>
      </c>
      <c r="B28" s="192"/>
      <c r="C28" s="192"/>
      <c r="D28" s="192"/>
      <c r="E28" s="192"/>
      <c r="F28" s="192"/>
      <c r="G28" s="192"/>
      <c r="H28" s="19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191" t="s">
        <v>48</v>
      </c>
      <c r="B32" s="192"/>
      <c r="C32" s="192"/>
      <c r="D32" s="192"/>
      <c r="E32" s="192"/>
      <c r="F32" s="192"/>
      <c r="G32" s="192"/>
      <c r="H32" s="19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1" t="s">
        <v>110</v>
      </c>
      <c r="B33" s="192"/>
      <c r="C33" s="192"/>
      <c r="D33" s="192"/>
      <c r="E33" s="192"/>
      <c r="F33" s="192"/>
      <c r="G33" s="192"/>
      <c r="H33" s="19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1" t="s">
        <v>111</v>
      </c>
      <c r="B34" s="192"/>
      <c r="C34" s="192"/>
      <c r="D34" s="192"/>
      <c r="E34" s="192"/>
      <c r="F34" s="192"/>
      <c r="G34" s="192"/>
      <c r="H34" s="19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04" t="s">
        <v>160</v>
      </c>
      <c r="B35" s="205"/>
      <c r="C35" s="205"/>
      <c r="D35" s="205"/>
      <c r="E35" s="205"/>
      <c r="F35" s="205"/>
      <c r="G35" s="205"/>
      <c r="H35" s="205"/>
      <c r="I35" s="253">
        <v>0</v>
      </c>
      <c r="J35" s="253"/>
      <c r="K35" s="25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191" t="s">
        <v>49</v>
      </c>
      <c r="B39" s="192"/>
      <c r="C39" s="192"/>
      <c r="D39" s="192"/>
      <c r="E39" s="192"/>
      <c r="F39" s="192"/>
      <c r="G39" s="192"/>
      <c r="H39" s="19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191" t="s">
        <v>148</v>
      </c>
      <c r="B45" s="192"/>
      <c r="C45" s="192"/>
      <c r="D45" s="192"/>
      <c r="E45" s="192"/>
      <c r="F45" s="192"/>
      <c r="G45" s="192"/>
      <c r="H45" s="19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1" t="s">
        <v>162</v>
      </c>
      <c r="B46" s="192"/>
      <c r="C46" s="192"/>
      <c r="D46" s="192"/>
      <c r="E46" s="192"/>
      <c r="F46" s="192"/>
      <c r="G46" s="192"/>
      <c r="H46" s="19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1" t="s">
        <v>163</v>
      </c>
      <c r="B47" s="192"/>
      <c r="C47" s="192"/>
      <c r="D47" s="192"/>
      <c r="E47" s="192"/>
      <c r="F47" s="192"/>
      <c r="G47" s="192"/>
      <c r="H47" s="19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1" t="s">
        <v>149</v>
      </c>
      <c r="B48" s="192"/>
      <c r="C48" s="192"/>
      <c r="D48" s="192"/>
      <c r="E48" s="192"/>
      <c r="F48" s="192"/>
      <c r="G48" s="192"/>
      <c r="H48" s="19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1" t="s">
        <v>15</v>
      </c>
      <c r="B49" s="192"/>
      <c r="C49" s="192"/>
      <c r="D49" s="192"/>
      <c r="E49" s="192"/>
      <c r="F49" s="192"/>
      <c r="G49" s="192"/>
      <c r="H49" s="19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1" t="s">
        <v>161</v>
      </c>
      <c r="B50" s="192"/>
      <c r="C50" s="192"/>
      <c r="D50" s="192"/>
      <c r="E50" s="192"/>
      <c r="F50" s="192"/>
      <c r="G50" s="192"/>
      <c r="H50" s="192"/>
      <c r="I50" s="1">
        <v>42</v>
      </c>
      <c r="J50" s="5"/>
      <c r="K50" s="7"/>
    </row>
    <row r="51" spans="1:11" ht="12.75">
      <c r="A51" s="191" t="s">
        <v>175</v>
      </c>
      <c r="B51" s="192"/>
      <c r="C51" s="192"/>
      <c r="D51" s="192"/>
      <c r="E51" s="192"/>
      <c r="F51" s="192"/>
      <c r="G51" s="192"/>
      <c r="H51" s="192"/>
      <c r="I51" s="1">
        <v>43</v>
      </c>
      <c r="J51" s="5"/>
      <c r="K51" s="7"/>
    </row>
    <row r="52" spans="1:11" ht="12.75">
      <c r="A52" s="191" t="s">
        <v>176</v>
      </c>
      <c r="B52" s="192"/>
      <c r="C52" s="192"/>
      <c r="D52" s="192"/>
      <c r="E52" s="192"/>
      <c r="F52" s="192"/>
      <c r="G52" s="192"/>
      <c r="H52" s="192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71" t="s">
        <v>282</v>
      </c>
      <c r="D2" s="271"/>
      <c r="E2" s="77" t="s">
        <v>323</v>
      </c>
      <c r="F2" s="43" t="s">
        <v>250</v>
      </c>
      <c r="G2" s="272" t="s">
        <v>350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305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283</v>
      </c>
      <c r="K4" s="83" t="s">
        <v>284</v>
      </c>
    </row>
    <row r="5" spans="1:11" ht="12.75">
      <c r="A5" s="269" t="s">
        <v>285</v>
      </c>
      <c r="B5" s="270"/>
      <c r="C5" s="270"/>
      <c r="D5" s="270"/>
      <c r="E5" s="270"/>
      <c r="F5" s="270"/>
      <c r="G5" s="270"/>
      <c r="H5" s="270"/>
      <c r="I5" s="44">
        <v>1</v>
      </c>
      <c r="J5" s="45">
        <v>110466000</v>
      </c>
      <c r="K5" s="45">
        <v>110466000</v>
      </c>
    </row>
    <row r="6" spans="1:11" ht="12.75">
      <c r="A6" s="269" t="s">
        <v>286</v>
      </c>
      <c r="B6" s="270"/>
      <c r="C6" s="270"/>
      <c r="D6" s="270"/>
      <c r="E6" s="270"/>
      <c r="F6" s="270"/>
      <c r="G6" s="270"/>
      <c r="H6" s="270"/>
      <c r="I6" s="44">
        <v>2</v>
      </c>
      <c r="J6" s="46"/>
      <c r="K6" s="46"/>
    </row>
    <row r="7" spans="1:11" ht="12.75">
      <c r="A7" s="269" t="s">
        <v>287</v>
      </c>
      <c r="B7" s="270"/>
      <c r="C7" s="270"/>
      <c r="D7" s="270"/>
      <c r="E7" s="270"/>
      <c r="F7" s="270"/>
      <c r="G7" s="270"/>
      <c r="H7" s="270"/>
      <c r="I7" s="44">
        <v>3</v>
      </c>
      <c r="J7" s="46"/>
      <c r="K7" s="46"/>
    </row>
    <row r="8" spans="1:11" ht="12.75">
      <c r="A8" s="269" t="s">
        <v>288</v>
      </c>
      <c r="B8" s="270"/>
      <c r="C8" s="270"/>
      <c r="D8" s="270"/>
      <c r="E8" s="270"/>
      <c r="F8" s="270"/>
      <c r="G8" s="270"/>
      <c r="H8" s="270"/>
      <c r="I8" s="44">
        <v>4</v>
      </c>
      <c r="J8" s="46">
        <v>-29361888</v>
      </c>
      <c r="K8" s="46">
        <v>-75214632</v>
      </c>
    </row>
    <row r="9" spans="1:11" ht="12.75">
      <c r="A9" s="269" t="s">
        <v>289</v>
      </c>
      <c r="B9" s="270"/>
      <c r="C9" s="270"/>
      <c r="D9" s="270"/>
      <c r="E9" s="270"/>
      <c r="F9" s="270"/>
      <c r="G9" s="270"/>
      <c r="H9" s="270"/>
      <c r="I9" s="44">
        <v>5</v>
      </c>
      <c r="J9" s="46">
        <v>-937125</v>
      </c>
      <c r="K9" s="46">
        <v>-1990523</v>
      </c>
    </row>
    <row r="10" spans="1:11" ht="12.75">
      <c r="A10" s="269" t="s">
        <v>290</v>
      </c>
      <c r="B10" s="270"/>
      <c r="C10" s="270"/>
      <c r="D10" s="270"/>
      <c r="E10" s="270"/>
      <c r="F10" s="270"/>
      <c r="G10" s="270"/>
      <c r="H10" s="270"/>
      <c r="I10" s="44">
        <v>6</v>
      </c>
      <c r="J10" s="46"/>
      <c r="K10" s="46"/>
    </row>
    <row r="11" spans="1:11" ht="12.75">
      <c r="A11" s="269" t="s">
        <v>291</v>
      </c>
      <c r="B11" s="270"/>
      <c r="C11" s="270"/>
      <c r="D11" s="270"/>
      <c r="E11" s="270"/>
      <c r="F11" s="270"/>
      <c r="G11" s="270"/>
      <c r="H11" s="270"/>
      <c r="I11" s="44">
        <v>7</v>
      </c>
      <c r="J11" s="46"/>
      <c r="K11" s="46"/>
    </row>
    <row r="12" spans="1:11" ht="12.75">
      <c r="A12" s="269" t="s">
        <v>292</v>
      </c>
      <c r="B12" s="270"/>
      <c r="C12" s="270"/>
      <c r="D12" s="270"/>
      <c r="E12" s="270"/>
      <c r="F12" s="270"/>
      <c r="G12" s="270"/>
      <c r="H12" s="270"/>
      <c r="I12" s="44">
        <v>8</v>
      </c>
      <c r="J12" s="46"/>
      <c r="K12" s="46"/>
    </row>
    <row r="13" spans="1:11" ht="12.75">
      <c r="A13" s="269" t="s">
        <v>293</v>
      </c>
      <c r="B13" s="270"/>
      <c r="C13" s="270"/>
      <c r="D13" s="270"/>
      <c r="E13" s="270"/>
      <c r="F13" s="270"/>
      <c r="G13" s="270"/>
      <c r="H13" s="270"/>
      <c r="I13" s="44">
        <v>9</v>
      </c>
      <c r="J13" s="46">
        <v>76900572</v>
      </c>
      <c r="K13" s="46">
        <v>76218534</v>
      </c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157067559</v>
      </c>
      <c r="K14" s="79">
        <f>SUM(K5:K13)</f>
        <v>109479379</v>
      </c>
    </row>
    <row r="15" spans="1:11" ht="12.75">
      <c r="A15" s="269" t="s">
        <v>295</v>
      </c>
      <c r="B15" s="270"/>
      <c r="C15" s="270"/>
      <c r="D15" s="270"/>
      <c r="E15" s="270"/>
      <c r="F15" s="270"/>
      <c r="G15" s="270"/>
      <c r="H15" s="270"/>
      <c r="I15" s="44">
        <v>11</v>
      </c>
      <c r="J15" s="46"/>
      <c r="K15" s="46"/>
    </row>
    <row r="16" spans="1:11" ht="12.75">
      <c r="A16" s="269" t="s">
        <v>296</v>
      </c>
      <c r="B16" s="270"/>
      <c r="C16" s="270"/>
      <c r="D16" s="270"/>
      <c r="E16" s="270"/>
      <c r="F16" s="270"/>
      <c r="G16" s="270"/>
      <c r="H16" s="270"/>
      <c r="I16" s="44">
        <v>12</v>
      </c>
      <c r="J16" s="46"/>
      <c r="K16" s="46"/>
    </row>
    <row r="17" spans="1:11" ht="12.75">
      <c r="A17" s="269" t="s">
        <v>297</v>
      </c>
      <c r="B17" s="270"/>
      <c r="C17" s="270"/>
      <c r="D17" s="270"/>
      <c r="E17" s="270"/>
      <c r="F17" s="270"/>
      <c r="G17" s="270"/>
      <c r="H17" s="270"/>
      <c r="I17" s="44">
        <v>13</v>
      </c>
      <c r="J17" s="46"/>
      <c r="K17" s="46"/>
    </row>
    <row r="18" spans="1:11" ht="12.75">
      <c r="A18" s="269" t="s">
        <v>298</v>
      </c>
      <c r="B18" s="270"/>
      <c r="C18" s="270"/>
      <c r="D18" s="270"/>
      <c r="E18" s="270"/>
      <c r="F18" s="270"/>
      <c r="G18" s="270"/>
      <c r="H18" s="270"/>
      <c r="I18" s="44">
        <v>14</v>
      </c>
      <c r="J18" s="46"/>
      <c r="K18" s="46"/>
    </row>
    <row r="19" spans="1:11" ht="12.75">
      <c r="A19" s="269" t="s">
        <v>299</v>
      </c>
      <c r="B19" s="270"/>
      <c r="C19" s="270"/>
      <c r="D19" s="270"/>
      <c r="E19" s="270"/>
      <c r="F19" s="270"/>
      <c r="G19" s="270"/>
      <c r="H19" s="270"/>
      <c r="I19" s="44">
        <v>15</v>
      </c>
      <c r="J19" s="46"/>
      <c r="K19" s="46"/>
    </row>
    <row r="20" spans="1:11" ht="12.75">
      <c r="A20" s="269" t="s">
        <v>300</v>
      </c>
      <c r="B20" s="270"/>
      <c r="C20" s="270"/>
      <c r="D20" s="270"/>
      <c r="E20" s="270"/>
      <c r="F20" s="270"/>
      <c r="G20" s="270"/>
      <c r="H20" s="270"/>
      <c r="I20" s="44">
        <v>16</v>
      </c>
      <c r="J20" s="46">
        <v>9188485</v>
      </c>
      <c r="K20" s="46">
        <v>-47588180</v>
      </c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9188485</v>
      </c>
      <c r="K21" s="80">
        <f>SUM(K15:K20)</f>
        <v>-47588180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="110" zoomScaleSheetLayoutView="110" zoomScalePageLayoutView="0" workbookViewId="0" topLeftCell="A9">
      <selection activeCell="I34" sqref="I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 t="s">
        <v>345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128" t="s">
        <v>351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128" t="s">
        <v>352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28" t="s">
        <v>339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128" t="s">
        <v>342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128" t="s">
        <v>355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128" t="s">
        <v>353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128" t="s">
        <v>354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128" t="s">
        <v>362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128" t="s">
        <v>357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128" t="s">
        <v>358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128" t="s">
        <v>359</v>
      </c>
      <c r="B28" s="40"/>
      <c r="C28" s="40"/>
      <c r="D28" s="40"/>
      <c r="E28" s="40"/>
      <c r="F28" s="40"/>
      <c r="G28" s="40"/>
      <c r="H28" s="40"/>
      <c r="I28" s="40"/>
      <c r="J28" s="40"/>
    </row>
    <row r="30" ht="12.75">
      <c r="A30" s="128" t="s">
        <v>360</v>
      </c>
    </row>
    <row r="31" ht="12.75">
      <c r="A31" s="128" t="s">
        <v>361</v>
      </c>
    </row>
    <row r="36" ht="12.75">
      <c r="H36" t="s">
        <v>345</v>
      </c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2014-04-24T06:09:45Z</cp:lastPrinted>
  <dcterms:created xsi:type="dcterms:W3CDTF">2008-10-17T11:51:54Z</dcterms:created>
  <dcterms:modified xsi:type="dcterms:W3CDTF">2014-04-24T06:09:50Z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