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16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<sst xmlns="http://schemas.openxmlformats.org/spreadsheetml/2006/main" count="401" uniqueCount="351">
  <si>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</si>
  <si>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</si>
  <si>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</si>
  <si>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</si>
  <si>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</si>
  <si>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</si>
  <si>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</si>
  <si>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</si>
  <si>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</si>
  <si>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</si>
  <si>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</si>
  <si>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</si>
  <si>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</si>
  <si>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</si>
  <si>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</si>
  <si>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</si>
  <si>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</si>
  <si>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</si>
  <si>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</si>
  <si>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</si>
  <si>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</si>
  <si>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</si>
  <si>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</si>
  <si>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</si>
  <si>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</si>
  <si>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</si>
  <si>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</si>
  <si>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</si>
  <si>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</si>
  <si>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</si>
  <si>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</si>
  <si>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</si>
  <si>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</si>
  <si>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</si>
  <si>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</si>
  <si>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</si>
  <si>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</si>
  <si>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</si>
  <si>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</si>
  <si>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</si>
  <si>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</si>
  <si>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</si>
  <si>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</si>
  <si>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</si>
  <si>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</si>
  <si>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</si>
  <si>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</si>
  <si>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</si>
  <si>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</si>
  <si>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</si>
  <si>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</si>
  <si>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</si>
  <si>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</si>
  <si>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</si>
  <si>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</si>
  <si>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</si>
  <si>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</si>
  <si>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</si>
  <si>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</si>
  <si>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</si>
  <si>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</si>
  <si>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</si>
  <si>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</si>
  <si>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</si>
  <si>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</si>
  <si>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</si>
  <si>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</si>
  <si>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</si>
  <si>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</si>
  <si>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</si>
  <si>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</si>
  <si>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</si>
  <si>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</si>
  <si>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</si>
  <si>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</si>
  <si>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</si>
  <si>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</si>
  <si>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</si>
  <si>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</si>
  <si>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</si>
  <si>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</si>
  <si>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</si>
  <si>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</si>
  <si>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</si>
  <si>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</si>
  <si>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</si>
  <si>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</si>
  <si>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</si>
  <si>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</si>
  <si>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</si>
  <si>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</si>
  <si>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</si>
  <si>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</si>
  <si>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</si>
  <si>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</si>
  <si>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</si>
  <si>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</si>
  <si>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</si>
  <si>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</si>
  <si>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</si>
  <si>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</si>
  <si>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</si>
  <si>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</si>
  <si>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</si>
  <si>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</si>
  <si>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</si>
  <si>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</si>
  <si>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</si>
  <si>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</si>
  <si>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</si>
  <si>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</si>
  <si>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</si>
  <si>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</si>
  <si>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</si>
  <si>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</si>
  <si>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</si>
  <si>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</si>
  <si>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</si>
  <si>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</si>
  <si>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</si>
  <si>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</si>
  <si>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</si>
  <si>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</si>
  <si>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</si>
  <si>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</si>
  <si>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</si>
  <si>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</si>
  <si>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</si>
  <si>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</si>
  <si>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</si>
  <si>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</si>
  <si>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</si>
  <si>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</si>
  <si>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</si>
  <si>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</si>
  <si>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</si>
  <si>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</si>
  <si>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</si>
  <si>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</si>
  <si>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</si>
  <si>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</si>
  <si>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</si>
  <si>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</si>
  <si>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</si>
  <si>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</si>
  <si>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</si>
  <si>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</si>
  <si>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</si>
  <si>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</si>
  <si>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</si>
  <si>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</si>
  <si>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</si>
  <si>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</si>
  <si>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</si>
  <si>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</si>
  <si>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</si>
  <si>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</si>
  <si>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</si>
  <si>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</si>
  <si>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</si>
  <si>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</si>
  <si>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</si>
  <si>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</si>
  <si>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</si>
  <si>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</si>
  <si>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</si>
  <si>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</si>
  <si>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</si>
  <si>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</si>
  <si>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</si>
  <si>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</si>
  <si>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</si>
  <si>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</si>
  <si>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</si>
  <si>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</si>
  <si>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</si>
  <si>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</si>
  <si>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</si>
  <si>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</si>
  <si>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</si>
  <si>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</si>
  <si>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</si>
  <si>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</si>
  <si>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</si>
  <si>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</si>
  <si>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</si>
  <si>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</si>
  <si>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</si>
  <si>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</si>
  <si>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</si>
  <si>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</si>
  <si>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</si>
  <si>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</si>
  <si>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</si>
  <si>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</si>
  <si>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</si>
  <si>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</si>
  <si>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</si>
  <si>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</si>
  <si>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</si>
  <si>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</si>
  <si>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</si>
  <si>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</si>
  <si>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</si>
  <si>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</si>
  <si>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</si>
  <si>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</si>
  <si>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</si>
  <si>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</si>
  <si>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</si>
  <si>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</si>
  <si>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</si>
  <si>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</si>
  <si>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</si>
  <si>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</si>
  <si>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</si>
  <si>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</si>
  <si>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</si>
  <si>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</si>
  <si>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</si>
  <si>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</si>
  <si>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</si>
  <si>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</si>
  <si>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</si>
  <si>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</si>
  <si>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</si>
  <si>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</si>
  <si>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</si>
  <si>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</si>
  <si>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</si>
  <si>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</si>
  <si>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</si>
  <si>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</si>
  <si>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</si>
  <si>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</si>
  <si>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</si>
  <si>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</si>
  <si>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</si>
  <si>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</si>
  <si>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</si>
  <si>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</si>
  <si>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</si>
  <si>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</si>
  <si>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</si>
  <si>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</si>
  <si>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</si>
  <si>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</si>
  <si>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</si>
  <si>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</si>
  <si>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</si>
  <si>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</si>
  <si>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</si>
  <si>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</si>
  <si>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</si>
  <si>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</si>
  <si>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</si>
  <si>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</si>
  <si>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</si>
  <si>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</si>
  <si>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</si>
  <si>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</si>
  <si>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</si>
  <si>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</si>
  <si>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</si>
  <si>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</si>
  <si>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</si>
  <si>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</si>
  <si>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</si>
  <si>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</si>
  <si>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</si>
  <si>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</si>
  <si>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</si>
  <si>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</si>
  <si>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</si>
  <si>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</si>
  <si>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</si>
  <si>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</si>
  <si>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</si>
  <si>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</si>
  <si>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</si>
  <si>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</si>
  <si>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</si>
  <si>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</si>
  <si>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</si>
  <si>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</si>
  <si>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</si>
  <si>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</si>
  <si>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</si>
  <si>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</si>
  <si>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</si>
  <si>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</si>
  <si>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</si>
  <si>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</si>
  <si>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</si>
  <si>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</si>
  <si>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</si>
  <si>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</si>
  <si>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</si>
  <si>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</si>
  <si>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</si>
  <si>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</si>
  <si>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</si>
  <si>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</si>
  <si>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</si>
  <si>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</si>
  <si>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</si>
  <si>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</si>
  <si>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</si>
  <si>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</si>
  <si>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</si>
  <si>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</si>
  <si>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</si>
  <si>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</si>
  <si>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</si>
  <si>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</si>
  <si>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</si>
  <si>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</si>
  <si>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</si>
  <si>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</si>
  <si>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</si>
  <si>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</si>
  <si>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</si>
  <si>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</si>
  <si>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</si>
  <si>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</si>
  <si>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03203077</t>
  </si>
  <si>
    <t>07538718933</t>
  </si>
  <si>
    <t>GRUPA ISTRA</t>
  </si>
  <si>
    <t>PULA</t>
  </si>
  <si>
    <t>NARODNI TRG 10</t>
  </si>
  <si>
    <t>istra@istra-trgovina.hr</t>
  </si>
  <si>
    <t>www.istra-trgovina.hr</t>
  </si>
  <si>
    <t>ISTARSKA</t>
  </si>
  <si>
    <t>4690</t>
  </si>
  <si>
    <t>DA</t>
  </si>
  <si>
    <t>BUZET, SV.IVANA 6</t>
  </si>
  <si>
    <t>B-VODA d.o.o BUZET</t>
  </si>
  <si>
    <t>NEKRETNINE PULJANKA d.o.o PULA</t>
  </si>
  <si>
    <t>PULA, DOBRICHEVA 7</t>
  </si>
  <si>
    <t>02774500</t>
  </si>
  <si>
    <t>02065231</t>
  </si>
  <si>
    <t>040016469</t>
  </si>
  <si>
    <t>052 535 101</t>
  </si>
  <si>
    <t>052 535 125</t>
  </si>
  <si>
    <t>natalija.bilic@istra-trgovina.hr</t>
  </si>
  <si>
    <t>VENCL ZORAN</t>
  </si>
  <si>
    <t>stanje na dan 31.12.2013.</t>
  </si>
  <si>
    <t>Obveznik: ____GRUPA ISTRA_________________________________________________________</t>
  </si>
  <si>
    <t>u razdoblju 01.01.2013. do 31.12.2013.</t>
  </si>
  <si>
    <t>Obveznik: ___GRUPA ISTRA__________________________________________________________</t>
  </si>
  <si>
    <t>BILIĆ NATALIJA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</si>
</sst>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wrapText="1"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8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20" borderId="35" xfId="0" applyFont="1" applyFill="1" applyBorder="1" applyAlignment="1">
      <alignment vertical="center" wrapText="1"/>
    </xf>
    <xf numFmtId="0" fontId="9" fillId="2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vertical="center" wrapText="1"/>
    </xf>
    <xf numFmtId="0" fontId="0" fillId="2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21">
      <selection activeCell="A38" sqref="A38:D3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1" t="s">
        <v>257</v>
      </c>
      <c r="B2" s="131"/>
      <c r="C2" s="131"/>
      <c r="D2" s="132"/>
      <c r="E2" s="24" t="s">
        <v>324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3" t="s">
        <v>259</v>
      </c>
      <c r="B4" s="133"/>
      <c r="C4" s="133"/>
      <c r="D4" s="133"/>
      <c r="E4" s="133"/>
      <c r="F4" s="133"/>
      <c r="G4" s="133"/>
      <c r="H4" s="133"/>
      <c r="I4" s="13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4" t="s">
        <v>260</v>
      </c>
      <c r="B6" s="135"/>
      <c r="C6" s="136" t="s">
        <v>325</v>
      </c>
      <c r="D6" s="137"/>
      <c r="E6" s="138"/>
      <c r="F6" s="138"/>
      <c r="G6" s="138"/>
      <c r="H6" s="138"/>
      <c r="I6" s="39"/>
      <c r="J6" s="22"/>
      <c r="K6" s="22"/>
      <c r="L6" s="22"/>
    </row>
    <row r="7" spans="1:12" ht="12.75">
      <c r="A7" s="40"/>
      <c r="B7" s="40"/>
      <c r="C7" s="31"/>
      <c r="D7" s="31"/>
      <c r="E7" s="138"/>
      <c r="F7" s="138"/>
      <c r="G7" s="138"/>
      <c r="H7" s="138"/>
      <c r="I7" s="39"/>
      <c r="J7" s="22"/>
      <c r="K7" s="22"/>
      <c r="L7" s="22"/>
    </row>
    <row r="8" spans="1:12" ht="12.75">
      <c r="A8" s="139" t="s">
        <v>261</v>
      </c>
      <c r="B8" s="140"/>
      <c r="C8" s="136" t="s">
        <v>341</v>
      </c>
      <c r="D8" s="137"/>
      <c r="E8" s="138"/>
      <c r="F8" s="138"/>
      <c r="G8" s="138"/>
      <c r="H8" s="13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0" t="s">
        <v>262</v>
      </c>
      <c r="B10" s="128"/>
      <c r="C10" s="136" t="s">
        <v>326</v>
      </c>
      <c r="D10" s="13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4" t="s">
        <v>263</v>
      </c>
      <c r="B12" s="135"/>
      <c r="C12" s="141" t="s">
        <v>327</v>
      </c>
      <c r="D12" s="142"/>
      <c r="E12" s="142"/>
      <c r="F12" s="142"/>
      <c r="G12" s="142"/>
      <c r="H12" s="142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4" t="s">
        <v>264</v>
      </c>
      <c r="B14" s="135"/>
      <c r="C14" s="124">
        <v>52100</v>
      </c>
      <c r="D14" s="125"/>
      <c r="E14" s="31"/>
      <c r="F14" s="141" t="s">
        <v>328</v>
      </c>
      <c r="G14" s="142"/>
      <c r="H14" s="142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4" t="s">
        <v>265</v>
      </c>
      <c r="B16" s="135"/>
      <c r="C16" s="141" t="s">
        <v>329</v>
      </c>
      <c r="D16" s="142"/>
      <c r="E16" s="142"/>
      <c r="F16" s="142"/>
      <c r="G16" s="142"/>
      <c r="H16" s="142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4" t="s">
        <v>266</v>
      </c>
      <c r="B18" s="135"/>
      <c r="C18" s="120" t="s">
        <v>330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4" t="s">
        <v>267</v>
      </c>
      <c r="B20" s="135"/>
      <c r="C20" s="120" t="s">
        <v>331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4" t="s">
        <v>268</v>
      </c>
      <c r="B22" s="135"/>
      <c r="C22" s="44">
        <v>359</v>
      </c>
      <c r="D22" s="141" t="s">
        <v>328</v>
      </c>
      <c r="E22" s="126"/>
      <c r="F22" s="127"/>
      <c r="G22" s="118"/>
      <c r="H22" s="11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4" t="s">
        <v>269</v>
      </c>
      <c r="B24" s="135"/>
      <c r="C24" s="44">
        <v>18</v>
      </c>
      <c r="D24" s="141" t="s">
        <v>332</v>
      </c>
      <c r="E24" s="126"/>
      <c r="F24" s="126"/>
      <c r="G24" s="127"/>
      <c r="H24" s="38" t="s">
        <v>270</v>
      </c>
      <c r="I24" s="48">
        <v>101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4" t="s">
        <v>272</v>
      </c>
      <c r="B26" s="135"/>
      <c r="C26" s="49" t="s">
        <v>334</v>
      </c>
      <c r="D26" s="50"/>
      <c r="E26" s="22"/>
      <c r="F26" s="51"/>
      <c r="G26" s="134" t="s">
        <v>273</v>
      </c>
      <c r="H26" s="135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 t="s">
        <v>336</v>
      </c>
      <c r="B30" s="144"/>
      <c r="C30" s="144"/>
      <c r="D30" s="145"/>
      <c r="E30" s="143" t="s">
        <v>335</v>
      </c>
      <c r="F30" s="144"/>
      <c r="G30" s="144"/>
      <c r="H30" s="136" t="s">
        <v>340</v>
      </c>
      <c r="I30" s="137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 t="s">
        <v>337</v>
      </c>
      <c r="B32" s="144"/>
      <c r="C32" s="144"/>
      <c r="D32" s="145"/>
      <c r="E32" s="143" t="s">
        <v>338</v>
      </c>
      <c r="F32" s="144"/>
      <c r="G32" s="144"/>
      <c r="H32" s="136" t="s">
        <v>339</v>
      </c>
      <c r="I32" s="137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6"/>
      <c r="I34" s="137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6"/>
      <c r="I36" s="137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6"/>
      <c r="I38" s="137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6"/>
      <c r="I40" s="137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6"/>
      <c r="D44" s="137"/>
      <c r="E44" s="32"/>
      <c r="F44" s="14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41" t="s">
        <v>350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342</v>
      </c>
      <c r="D48" s="160"/>
      <c r="E48" s="161"/>
      <c r="F48" s="32"/>
      <c r="G48" s="38" t="s">
        <v>281</v>
      </c>
      <c r="H48" s="159" t="s">
        <v>343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344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4" t="s">
        <v>282</v>
      </c>
      <c r="B52" s="135"/>
      <c r="C52" s="159" t="s">
        <v>345</v>
      </c>
      <c r="D52" s="160"/>
      <c r="E52" s="160"/>
      <c r="F52" s="160"/>
      <c r="G52" s="160"/>
      <c r="H52" s="160"/>
      <c r="I52" s="129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2:D32"/>
    <mergeCell ref="E32:G32"/>
    <mergeCell ref="H32:I32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3">
      <selection activeCell="K126" sqref="K126"/>
    </sheetView>
  </sheetViews>
  <sheetFormatPr defaultColWidth="9.140625" defaultRowHeight="12.75"/>
  <cols>
    <col min="10" max="10" width="9.8515625" style="0" bestFit="1" customWidth="1"/>
    <col min="11" max="11" width="11.140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346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347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129577142</v>
      </c>
      <c r="K9" s="12">
        <f>K10+K17+K27+K36+K40</f>
        <v>141577427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10180970</v>
      </c>
      <c r="K10" s="12">
        <f>SUM(K11:K16)</f>
        <v>8039732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248486</v>
      </c>
      <c r="K12" s="13">
        <v>93745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9932484</v>
      </c>
      <c r="K13" s="13">
        <v>7945987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108698142</v>
      </c>
      <c r="K17" s="12">
        <f>SUM(K18:K26)</f>
        <v>105907987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8156341</v>
      </c>
      <c r="K18" s="13">
        <v>7936608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95533196</v>
      </c>
      <c r="K19" s="13">
        <v>93331088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4817561</v>
      </c>
      <c r="K20" s="13">
        <v>4452206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71976</v>
      </c>
      <c r="K21" s="13">
        <v>69017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119068</v>
      </c>
      <c r="K24" s="13">
        <v>119068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3278549</v>
      </c>
      <c r="K27" s="12">
        <f>SUM(K28:K35)</f>
        <v>3336651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3264000</v>
      </c>
      <c r="K28" s="13">
        <v>3264000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12899</v>
      </c>
      <c r="K30" s="13">
        <v>71000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1650</v>
      </c>
      <c r="K34" s="13">
        <v>1651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7419481</v>
      </c>
      <c r="K36" s="12">
        <f>SUM(K37:K39)</f>
        <v>24293057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6975500</v>
      </c>
      <c r="K37" s="13">
        <v>6975500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443981</v>
      </c>
      <c r="K38" s="13">
        <v>385972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>
        <v>16931585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104985108</v>
      </c>
      <c r="K41" s="12">
        <f>K42+K50+K57+K65</f>
        <v>45231909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7686581</v>
      </c>
      <c r="K42" s="12">
        <f>SUM(K43:K49)</f>
        <v>7140804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518741</v>
      </c>
      <c r="K43" s="13">
        <v>555528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124197</v>
      </c>
      <c r="K45" s="13">
        <v>113059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7000596</v>
      </c>
      <c r="K46" s="13">
        <v>6467610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43047</v>
      </c>
      <c r="K47" s="13">
        <v>4607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89779275</v>
      </c>
      <c r="K50" s="12">
        <f>SUM(K51:K56)</f>
        <v>22206801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1575440</v>
      </c>
      <c r="K51" s="13">
        <v>4838462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7162032</v>
      </c>
      <c r="K52" s="13">
        <v>5978204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38133</v>
      </c>
      <c r="K54" s="13">
        <v>52108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92963</v>
      </c>
      <c r="K55" s="13">
        <v>243777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80910707</v>
      </c>
      <c r="K56" s="13">
        <v>11094250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5883525</v>
      </c>
      <c r="K57" s="12">
        <f>SUM(K58:K64)</f>
        <v>15572441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5772302</v>
      </c>
      <c r="K59" s="13">
        <v>14786628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100186</v>
      </c>
      <c r="K63" s="13">
        <v>783714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11037</v>
      </c>
      <c r="K64" s="13">
        <v>2099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1635727</v>
      </c>
      <c r="K65" s="13">
        <v>311863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4523</v>
      </c>
      <c r="K66" s="13">
        <v>16004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234566773</v>
      </c>
      <c r="K67" s="12">
        <f>K8+K9+K41+K66</f>
        <v>186825340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2912310</v>
      </c>
      <c r="K68" s="14">
        <v>2475607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157645972</v>
      </c>
      <c r="K70" s="20">
        <f>K71+K72+K73+K79+K80+K83+K86</f>
        <v>111469900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110466000</v>
      </c>
      <c r="K71" s="13">
        <v>110466000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76900572</v>
      </c>
      <c r="K79" s="13">
        <v>76218533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-39101199</v>
      </c>
      <c r="K80" s="12">
        <f>K81-K82</f>
        <v>-29720600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39101199</v>
      </c>
      <c r="K82" s="13">
        <v>29720600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9380599</v>
      </c>
      <c r="K83" s="12">
        <f>K84-K85</f>
        <v>-45494033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9380599</v>
      </c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>
        <v>45494033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1081211</v>
      </c>
      <c r="K87" s="12">
        <f>SUM(K88:K90)</f>
        <v>1084581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1081211</v>
      </c>
      <c r="K88" s="13">
        <v>1084581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2903699</v>
      </c>
      <c r="K91" s="12">
        <f>SUM(K92:K100)</f>
        <v>2576444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2903699</v>
      </c>
      <c r="K94" s="13">
        <v>2576444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72935891</v>
      </c>
      <c r="K101" s="12">
        <f>SUM(K102:K113)</f>
        <v>71694415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49358456</v>
      </c>
      <c r="K102" s="13">
        <v>47279134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448322</v>
      </c>
      <c r="K104" s="13">
        <v>390818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197447</v>
      </c>
      <c r="K105" s="13">
        <v>485930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17201539</v>
      </c>
      <c r="K106" s="13">
        <v>20044161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1459808</v>
      </c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537278</v>
      </c>
      <c r="K109" s="13">
        <v>653336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452415</v>
      </c>
      <c r="K110" s="13">
        <v>605733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3280626</v>
      </c>
      <c r="K113" s="13">
        <v>2235303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234566773</v>
      </c>
      <c r="K115" s="12">
        <f>K70+K87+K91+K101+K114</f>
        <v>186825340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2912310</v>
      </c>
      <c r="K116" s="14">
        <v>2475607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3">
      <selection activeCell="K67" sqref="K67"/>
    </sheetView>
  </sheetViews>
  <sheetFormatPr defaultColWidth="9.140625" defaultRowHeight="12.75"/>
  <cols>
    <col min="11" max="11" width="9.8515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348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349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50473221</v>
      </c>
      <c r="K7" s="20">
        <f>SUM(K8:K9)</f>
        <v>48203667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30730207</v>
      </c>
      <c r="K8" s="13">
        <v>27881308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19743014</v>
      </c>
      <c r="K9" s="13">
        <v>20322359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47783217</v>
      </c>
      <c r="K10" s="12">
        <f>K11+K12+K16+K20+K21+K22+K25+K26</f>
        <v>91638262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4566</v>
      </c>
      <c r="K11" s="13">
        <v>11138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30178044</v>
      </c>
      <c r="K12" s="12">
        <f>SUM(K13:K15)</f>
        <v>25755415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3988328</v>
      </c>
      <c r="K13" s="13">
        <v>3465625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19150423</v>
      </c>
      <c r="K14" s="13">
        <v>17404539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7039293</v>
      </c>
      <c r="K15" s="13">
        <v>4885251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7673810</v>
      </c>
      <c r="K16" s="12">
        <f>SUM(K17:K19)</f>
        <v>6178684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4940533</v>
      </c>
      <c r="K17" s="13">
        <v>4010934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1682163</v>
      </c>
      <c r="K18" s="13">
        <v>1352505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1051114</v>
      </c>
      <c r="K19" s="13">
        <v>815245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2791814</v>
      </c>
      <c r="K20" s="13">
        <v>1122017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5185103</v>
      </c>
      <c r="K21" s="13">
        <v>4468311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1597117</v>
      </c>
      <c r="K22" s="12">
        <f>SUM(K23:K24)</f>
        <v>53303435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1597117</v>
      </c>
      <c r="K24" s="13">
        <v>53303435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>
        <v>64798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352763</v>
      </c>
      <c r="K26" s="13">
        <v>734464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7617209</v>
      </c>
      <c r="K27" s="12">
        <f>SUM(K28:K32)</f>
        <v>807934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8</v>
      </c>
      <c r="K28" s="13">
        <v>753159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4440283</v>
      </c>
      <c r="K29" s="13">
        <v>54775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3176918</v>
      </c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883074</v>
      </c>
      <c r="K33" s="12">
        <f>SUM(K34:K37)</f>
        <v>2867372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212427</v>
      </c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657548</v>
      </c>
      <c r="K35" s="13">
        <v>880875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>
        <v>1986497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13099</v>
      </c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58090430</v>
      </c>
      <c r="K42" s="12">
        <f>K7+K27+K38+K40</f>
        <v>49011601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48666291</v>
      </c>
      <c r="K43" s="12">
        <f>K10+K33+K39+K41</f>
        <v>94505634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9424139</v>
      </c>
      <c r="K44" s="12">
        <f>K42-K43</f>
        <v>-45494033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9424139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45494033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43540</v>
      </c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9380599</v>
      </c>
      <c r="K48" s="12">
        <f>K44-K47</f>
        <v>-45494033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9380599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45494033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9380599</v>
      </c>
      <c r="K56" s="11">
        <v>-45494033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-934081</v>
      </c>
      <c r="K57" s="12">
        <f>SUM(K58:K64)</f>
        <v>-682039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-934081</v>
      </c>
      <c r="K59" s="13">
        <v>-740140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>
        <v>58101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-186816</v>
      </c>
      <c r="K65" s="13">
        <v>-136408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-747265</v>
      </c>
      <c r="K66" s="12">
        <f>K57-K65</f>
        <v>-545631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8633334</v>
      </c>
      <c r="K67" s="18">
        <f>K56+K66</f>
        <v>-46039664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6">
      <selection activeCell="K53" sqref="K53"/>
    </sheetView>
  </sheetViews>
  <sheetFormatPr defaultColWidth="9.140625" defaultRowHeight="12.75"/>
  <cols>
    <col min="10" max="10" width="9.8515625" style="0" customWidth="1"/>
    <col min="11" max="11" width="9.42187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17"/>
    </row>
    <row r="2" spans="1:11" ht="12.75">
      <c r="A2" s="245" t="s">
        <v>348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9424139</v>
      </c>
      <c r="K8" s="13">
        <v>-45494033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2791814</v>
      </c>
      <c r="K9" s="13">
        <v>1122017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>
        <v>275836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67572474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449495</v>
      </c>
      <c r="K12" s="13">
        <v>545777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486316</v>
      </c>
      <c r="K13" s="13">
        <v>63864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13151764</v>
      </c>
      <c r="K14" s="12">
        <f>SUM(K8:K13)</f>
        <v>24085935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27553270</v>
      </c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78477366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4987350</v>
      </c>
      <c r="K18" s="13">
        <v>11023977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111017986</v>
      </c>
      <c r="K19" s="12">
        <f>SUM(K15:K18)</f>
        <v>11023977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13061958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97866222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11565472</v>
      </c>
      <c r="K23" s="13">
        <v>12144786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95488289</v>
      </c>
      <c r="K27" s="13">
        <v>1986497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107053761</v>
      </c>
      <c r="K28" s="12">
        <f>SUM(K23:K27)</f>
        <v>14131283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156921</v>
      </c>
      <c r="K29" s="13">
        <v>51944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>
        <v>16989686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156921</v>
      </c>
      <c r="K32" s="12">
        <f>SUM(K29:K31)</f>
        <v>17041630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106896840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2910347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1868316</v>
      </c>
      <c r="K38" s="13">
        <v>58009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1868316</v>
      </c>
      <c r="K39" s="12">
        <f>SUM(K36:K38)</f>
        <v>58009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5918031</v>
      </c>
      <c r="K40" s="13">
        <v>384759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>
        <v>1459808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4071250</v>
      </c>
      <c r="K44" s="13">
        <v>9688916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9989281</v>
      </c>
      <c r="K45" s="12">
        <f>SUM(K40:K44)</f>
        <v>11533483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8120965</v>
      </c>
      <c r="K47" s="12">
        <f>IF(K45&gt;K39,K45-K39,0)</f>
        <v>11475474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909653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1323863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726073</v>
      </c>
      <c r="K50" s="13">
        <v>1635726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909653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1323863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1635726</v>
      </c>
      <c r="K53" s="18">
        <f>K50+K51-K52</f>
        <v>311863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41640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110466000</v>
      </c>
      <c r="K5" s="107">
        <v>110466000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-39101199</v>
      </c>
      <c r="K8" s="108">
        <v>-29720600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9380599</v>
      </c>
      <c r="K9" s="108">
        <v>-45494033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76900572</v>
      </c>
      <c r="K10" s="108">
        <v>76218533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157645972</v>
      </c>
      <c r="K14" s="109">
        <f>SUM(K5:K13)</f>
        <v>111469900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8624537</v>
      </c>
      <c r="K20" s="108">
        <v>-46176072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8624537</v>
      </c>
      <c r="K21" s="110">
        <f>SUM(K15:K20)</f>
        <v>-46176072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Zdenka</cp:lastModifiedBy>
  <cp:lastPrinted>2014-04-17T12:52:53Z</cp:lastPrinted>
  <dcterms:created xsi:type="dcterms:W3CDTF">2008-10-17T11:51:54Z</dcterms:created>
  <dcterms:modified xsi:type="dcterms:W3CDTF">2014-04-25T10:55:49Z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