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<sst xmlns="http://schemas.openxmlformats.org/spreadsheetml/2006/main" count="399" uniqueCount="345">
  <si>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</si>
  <si>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</si>
  <si>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</si>
  <si>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</si>
  <si>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</si>
  <si>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</si>
  <si>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</si>
  <si>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</si>
  <si>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</si>
  <si>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</si>
  <si>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</si>
  <si>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</si>
  <si>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</si>
  <si>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</si>
  <si>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</si>
  <si>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</si>
  <si>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</si>
  <si>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</si>
  <si>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</si>
  <si>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</si>
  <si>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</si>
  <si>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</si>
  <si>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</si>
  <si>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</si>
  <si>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</si>
  <si>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</si>
  <si>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</si>
  <si>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</si>
  <si>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</si>
  <si>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</si>
  <si>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</si>
  <si>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</si>
  <si>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</si>
  <si>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</si>
  <si>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</si>
  <si>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</si>
  <si>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</si>
  <si>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</si>
  <si>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</si>
  <si>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</si>
  <si>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</si>
  <si>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</si>
  <si>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</si>
  <si>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</si>
  <si>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</si>
  <si>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</si>
  <si>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</si>
  <si>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</si>
  <si>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</si>
  <si>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</si>
  <si>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</si>
  <si>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</si>
  <si>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</si>
  <si>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</si>
  <si>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</si>
  <si>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</si>
  <si>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</si>
  <si>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</si>
  <si>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</si>
  <si>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</si>
  <si>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</si>
  <si>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</si>
  <si>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</si>
  <si>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</si>
  <si>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</si>
  <si>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</si>
  <si>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</si>
  <si>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</si>
  <si>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</si>
  <si>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</si>
  <si>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</si>
  <si>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</si>
  <si>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</si>
  <si>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</si>
  <si>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</si>
  <si>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</si>
  <si>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</si>
  <si>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</si>
  <si>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</si>
  <si>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</si>
  <si>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</si>
  <si>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</si>
  <si>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</si>
  <si>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</si>
  <si>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</si>
  <si>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</si>
  <si>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</si>
  <si>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</si>
  <si>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</si>
  <si>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</si>
  <si>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</si>
  <si>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</si>
  <si>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</si>
  <si>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</si>
  <si>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</si>
  <si>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</si>
  <si>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</si>
  <si>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</si>
  <si>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</si>
  <si>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</si>
  <si>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</si>
  <si>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</si>
  <si>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</si>
  <si>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</si>
  <si>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</si>
  <si>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</si>
  <si>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</si>
  <si>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</si>
  <si>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</si>
  <si>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</si>
  <si>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</si>
  <si>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</si>
  <si>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</si>
  <si>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</si>
  <si>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</si>
  <si>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</si>
  <si>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</si>
  <si>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</si>
  <si>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</si>
  <si>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</si>
  <si>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</si>
  <si>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</si>
  <si>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</si>
  <si>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</si>
  <si>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</si>
  <si>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</si>
  <si>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</si>
  <si>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</si>
  <si>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</si>
  <si>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</si>
  <si>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</si>
  <si>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</si>
  <si>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</si>
  <si>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</si>
  <si>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</si>
  <si>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</si>
  <si>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</si>
  <si>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</si>
  <si>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</si>
  <si>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</si>
  <si>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</si>
  <si>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</si>
  <si>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</si>
  <si>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</si>
  <si>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</si>
  <si>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</si>
  <si>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</si>
  <si>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</si>
  <si>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</si>
  <si>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</si>
  <si>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</si>
  <si>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</si>
  <si>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</si>
  <si>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</si>
  <si>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</si>
  <si>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</si>
  <si>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</si>
  <si>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</si>
  <si>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</si>
  <si>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</si>
  <si>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</si>
  <si>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</si>
  <si>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</si>
  <si>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</si>
  <si>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</si>
  <si>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</si>
  <si>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</si>
  <si>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</si>
  <si>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</si>
  <si>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</si>
  <si>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</si>
  <si>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</si>
  <si>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</si>
  <si>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</si>
  <si>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</si>
  <si>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</si>
  <si>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</si>
  <si>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</si>
  <si>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</si>
  <si>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</si>
  <si>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</si>
  <si>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</si>
  <si>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</si>
  <si>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</si>
  <si>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</si>
  <si>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</si>
  <si>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</si>
  <si>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</si>
  <si>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</si>
  <si>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</si>
  <si>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</si>
  <si>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</si>
  <si>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</si>
  <si>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</si>
  <si>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</si>
  <si>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</si>
  <si>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</si>
  <si>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</si>
  <si>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</si>
  <si>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</si>
  <si>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</si>
  <si>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</si>
  <si>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</si>
  <si>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</si>
  <si>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</si>
  <si>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</si>
  <si>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</si>
  <si>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</si>
  <si>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</si>
  <si>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</si>
  <si>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</si>
  <si>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</si>
  <si>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</si>
  <si>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</si>
  <si>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</si>
  <si>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</si>
  <si>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</si>
  <si>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</si>
  <si>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</si>
  <si>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</si>
  <si>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</si>
  <si>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</si>
  <si>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</si>
  <si>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</si>
  <si>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</si>
  <si>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</si>
  <si>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</si>
  <si>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</si>
  <si>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</si>
  <si>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</si>
  <si>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</si>
  <si>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</si>
  <si>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</si>
  <si>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</si>
  <si>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</si>
  <si>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</si>
  <si>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</si>
  <si>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</si>
  <si>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</si>
  <si>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</si>
  <si>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</si>
  <si>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</si>
  <si>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</si>
  <si>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</si>
  <si>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</si>
  <si>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</si>
  <si>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</si>
  <si>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</si>
  <si>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</si>
  <si>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</si>
  <si>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</si>
  <si>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</si>
  <si>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</si>
  <si>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</si>
  <si>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</si>
  <si>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</si>
  <si>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</si>
  <si>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</si>
  <si>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</si>
  <si>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</si>
  <si>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</si>
  <si>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</si>
  <si>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</si>
  <si>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</si>
  <si>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</si>
  <si>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</si>
  <si>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</si>
  <si>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</si>
  <si>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</si>
  <si>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</si>
  <si>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</si>
  <si>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</si>
  <si>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</si>
  <si>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</si>
  <si>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</si>
  <si>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</si>
  <si>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</si>
  <si>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</si>
  <si>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</si>
  <si>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</si>
  <si>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</si>
  <si>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</si>
  <si>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</si>
  <si>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</si>
  <si>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</si>
  <si>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</si>
  <si>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</si>
  <si>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</si>
  <si>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</si>
  <si>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</si>
  <si>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</si>
  <si>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</si>
  <si>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</si>
  <si>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</si>
  <si>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</si>
  <si>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</si>
  <si>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</si>
  <si>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</si>
  <si>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</si>
  <si>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</si>
  <si>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</si>
  <si>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</si>
  <si>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</si>
  <si>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</si>
  <si>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</si>
  <si>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</si>
  <si>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</si>
  <si>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</si>
  <si>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</si>
  <si>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</si>
  <si>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</si>
  <si>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</si>
  <si>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</si>
  <si>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</si>
  <si>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</si>
  <si>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</si>
  <si>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</si>
  <si>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</si>
  <si>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</si>
  <si>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</si>
  <si>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</si>
  <si>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</si>
  <si>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</si>
  <si>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01.01.2012.</t>
  </si>
  <si>
    <t>30.06.2012.</t>
  </si>
  <si>
    <t>03203077</t>
  </si>
  <si>
    <t>07538718933</t>
  </si>
  <si>
    <t>ISTRA D.D. PULA</t>
  </si>
  <si>
    <t>PULA</t>
  </si>
  <si>
    <t>NARODNI TRG 10</t>
  </si>
  <si>
    <t>natalija.bilic@istra-trgovina.hr</t>
  </si>
  <si>
    <t>ISTARSKA</t>
  </si>
  <si>
    <t>NE</t>
  </si>
  <si>
    <t>BILIĆ NATALIJA</t>
  </si>
  <si>
    <t>052535101</t>
  </si>
  <si>
    <t>052535125</t>
  </si>
  <si>
    <t>VENCL ZORAN</t>
  </si>
  <si>
    <t>040016469</t>
  </si>
  <si>
    <t>istra@istra-trgovina.hr</t>
  </si>
  <si>
    <t>www.istra-trgovina.hr</t>
  </si>
  <si>
    <t>4690</t>
  </si>
  <si>
    <t>stanje na dan 30.06.2012.</t>
  </si>
  <si>
    <t>Obveznik: ___ISTRA D.D. PULA__________________________________________________________</t>
  </si>
  <si>
    <t>u razdoblju 01.01.2012. do 30.06.2012.</t>
  </si>
  <si>
    <t>Obveznik: _ISTRA D.D. PULA____________________________________________________________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</si>
</sst>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10" fillId="0" borderId="32" xfId="57" applyFont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0">
      <selection activeCell="H35" sqref="H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248</v>
      </c>
      <c r="B1" s="132"/>
      <c r="C1" s="13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325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337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326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327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67">
        <v>52100</v>
      </c>
      <c r="D14" s="168"/>
      <c r="E14" s="16"/>
      <c r="F14" s="164" t="s">
        <v>328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329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69" t="s">
        <v>338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69" t="s">
        <v>339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359</v>
      </c>
      <c r="D22" s="164" t="s">
        <v>328</v>
      </c>
      <c r="E22" s="172"/>
      <c r="F22" s="173"/>
      <c r="G22" s="160"/>
      <c r="H22" s="17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18</v>
      </c>
      <c r="D24" s="164" t="s">
        <v>331</v>
      </c>
      <c r="E24" s="172"/>
      <c r="F24" s="172"/>
      <c r="G24" s="173"/>
      <c r="H24" s="51" t="s">
        <v>261</v>
      </c>
      <c r="I24" s="122">
        <v>136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332</v>
      </c>
      <c r="D26" s="25"/>
      <c r="E26" s="33"/>
      <c r="F26" s="24"/>
      <c r="G26" s="175" t="s">
        <v>263</v>
      </c>
      <c r="H26" s="161"/>
      <c r="I26" s="124" t="s">
        <v>340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264</v>
      </c>
      <c r="B28" s="177"/>
      <c r="C28" s="178"/>
      <c r="D28" s="178"/>
      <c r="E28" s="143" t="s">
        <v>265</v>
      </c>
      <c r="F28" s="144"/>
      <c r="G28" s="144"/>
      <c r="H28" s="145" t="s">
        <v>266</v>
      </c>
      <c r="I28" s="14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7"/>
      <c r="B30" s="148"/>
      <c r="C30" s="148"/>
      <c r="D30" s="140"/>
      <c r="E30" s="147"/>
      <c r="F30" s="148"/>
      <c r="G30" s="148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41"/>
      <c r="E31" s="141"/>
      <c r="F31" s="141"/>
      <c r="G31" s="142"/>
      <c r="H31" s="16"/>
      <c r="I31" s="101"/>
      <c r="J31" s="10"/>
      <c r="K31" s="10"/>
      <c r="L31" s="10"/>
    </row>
    <row r="32" spans="1:12" ht="12.75">
      <c r="A32" s="147"/>
      <c r="B32" s="148"/>
      <c r="C32" s="148"/>
      <c r="D32" s="140"/>
      <c r="E32" s="147"/>
      <c r="F32" s="148"/>
      <c r="G32" s="148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7"/>
      <c r="B34" s="148"/>
      <c r="C34" s="148"/>
      <c r="D34" s="140"/>
      <c r="E34" s="147"/>
      <c r="F34" s="148"/>
      <c r="G34" s="148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7"/>
      <c r="B36" s="148"/>
      <c r="C36" s="148"/>
      <c r="D36" s="140"/>
      <c r="E36" s="147"/>
      <c r="F36" s="148"/>
      <c r="G36" s="148"/>
      <c r="H36" s="152"/>
      <c r="I36" s="153"/>
      <c r="J36" s="10"/>
      <c r="K36" s="10"/>
      <c r="L36" s="10"/>
    </row>
    <row r="37" spans="1:12" ht="12.75">
      <c r="A37" s="103"/>
      <c r="B37" s="30"/>
      <c r="C37" s="133"/>
      <c r="D37" s="134"/>
      <c r="E37" s="16"/>
      <c r="F37" s="133"/>
      <c r="G37" s="134"/>
      <c r="H37" s="16"/>
      <c r="I37" s="95"/>
      <c r="J37" s="10"/>
      <c r="K37" s="10"/>
      <c r="L37" s="10"/>
    </row>
    <row r="38" spans="1:12" ht="12.75">
      <c r="A38" s="147"/>
      <c r="B38" s="148"/>
      <c r="C38" s="148"/>
      <c r="D38" s="140"/>
      <c r="E38" s="147"/>
      <c r="F38" s="148"/>
      <c r="G38" s="148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7"/>
      <c r="B40" s="148"/>
      <c r="C40" s="148"/>
      <c r="D40" s="140"/>
      <c r="E40" s="147"/>
      <c r="F40" s="148"/>
      <c r="G40" s="148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31"/>
      <c r="C44" s="152"/>
      <c r="D44" s="153"/>
      <c r="E44" s="26"/>
      <c r="F44" s="164"/>
      <c r="G44" s="148"/>
      <c r="H44" s="148"/>
      <c r="I44" s="140"/>
      <c r="J44" s="10"/>
      <c r="K44" s="10"/>
      <c r="L44" s="10"/>
    </row>
    <row r="45" spans="1:12" ht="12.75">
      <c r="A45" s="103"/>
      <c r="B45" s="30"/>
      <c r="C45" s="133"/>
      <c r="D45" s="134"/>
      <c r="E45" s="16"/>
      <c r="F45" s="133"/>
      <c r="G45" s="135"/>
      <c r="H45" s="35"/>
      <c r="I45" s="107"/>
      <c r="J45" s="10"/>
      <c r="K45" s="10"/>
      <c r="L45" s="10"/>
    </row>
    <row r="46" spans="1:12" ht="12.75">
      <c r="A46" s="149" t="s">
        <v>268</v>
      </c>
      <c r="B46" s="131"/>
      <c r="C46" s="164" t="s">
        <v>333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31"/>
      <c r="C48" s="179" t="s">
        <v>334</v>
      </c>
      <c r="D48" s="180"/>
      <c r="E48" s="181"/>
      <c r="F48" s="16"/>
      <c r="G48" s="51" t="s">
        <v>271</v>
      </c>
      <c r="H48" s="179" t="s">
        <v>335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31"/>
      <c r="C50" s="184" t="s">
        <v>330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79" t="s">
        <v>336</v>
      </c>
      <c r="D52" s="180"/>
      <c r="E52" s="180"/>
      <c r="F52" s="180"/>
      <c r="G52" s="180"/>
      <c r="H52" s="180"/>
      <c r="I52" s="166"/>
      <c r="J52" s="10"/>
      <c r="K52" s="10"/>
      <c r="L52" s="10"/>
    </row>
    <row r="53" spans="1:12" ht="12.75">
      <c r="A53" s="108"/>
      <c r="B53" s="20"/>
      <c r="C53" s="138" t="s">
        <v>273</v>
      </c>
      <c r="D53" s="138"/>
      <c r="E53" s="138"/>
      <c r="F53" s="138"/>
      <c r="G53" s="138"/>
      <c r="H53" s="13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28" t="s">
        <v>277</v>
      </c>
      <c r="H62" s="129"/>
      <c r="I62" s="13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44">
      <selection activeCell="K113" sqref="K113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327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236327276</v>
      </c>
      <c r="K8" s="53">
        <f>K9+K16+K26+K35+K39</f>
        <v>234709896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4698822</v>
      </c>
      <c r="K9" s="53">
        <f>SUM(K10:K15)</f>
        <v>3571780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4698822</v>
      </c>
      <c r="K11" s="7">
        <v>3571780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95422601</v>
      </c>
      <c r="K16" s="53">
        <f>SUM(K17:K25)</f>
        <v>94957453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5795419</v>
      </c>
      <c r="K17" s="7">
        <v>5795418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87176652</v>
      </c>
      <c r="K18" s="7">
        <v>86929182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725935</v>
      </c>
      <c r="K19" s="7">
        <v>639892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1696845</v>
      </c>
      <c r="K20" s="7">
        <v>1565211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27750</v>
      </c>
      <c r="K23" s="7">
        <v>27750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128743449</v>
      </c>
      <c r="K26" s="53">
        <f>SUM(K27:K34)</f>
        <v>128743449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128728900</v>
      </c>
      <c r="K27" s="7">
        <v>128728900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12899</v>
      </c>
      <c r="K29" s="7">
        <v>12899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1650</v>
      </c>
      <c r="K33" s="7">
        <v>1650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7462404</v>
      </c>
      <c r="K35" s="53">
        <f>SUM(K36:K38)</f>
        <v>7437214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6975500</v>
      </c>
      <c r="K36" s="7">
        <v>6975500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486904</v>
      </c>
      <c r="K37" s="7">
        <v>461714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22818906</v>
      </c>
      <c r="K40" s="53">
        <f>K41+K49+K56+K64</f>
        <v>20683136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7463247</v>
      </c>
      <c r="K41" s="53">
        <f>SUM(K42:K48)</f>
        <v>7444453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7406768</v>
      </c>
      <c r="K45" s="7">
        <v>7417102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56479</v>
      </c>
      <c r="K46" s="7">
        <v>27351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10971960</v>
      </c>
      <c r="K49" s="53">
        <f>SUM(K50:K55)</f>
        <v>10625616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2203868</v>
      </c>
      <c r="K50" s="7">
        <v>2780268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8618329</v>
      </c>
      <c r="K51" s="7">
        <v>7697216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57593</v>
      </c>
      <c r="K53" s="7">
        <v>32464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92170</v>
      </c>
      <c r="K54" s="7">
        <v>115668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3680591</v>
      </c>
      <c r="K56" s="53">
        <f>SUM(K57:K63)</f>
        <v>2061428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2561362</v>
      </c>
      <c r="K58" s="7">
        <v>1950391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1100602</v>
      </c>
      <c r="K62" s="7">
        <v>100000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18627</v>
      </c>
      <c r="K63" s="7">
        <v>11037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703108</v>
      </c>
      <c r="K64" s="7">
        <v>551639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269857</v>
      </c>
      <c r="K65" s="7">
        <v>2119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259416039</v>
      </c>
      <c r="K66" s="53">
        <f>K7+K8+K40+K65</f>
        <v>255395151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3061129</v>
      </c>
      <c r="K67" s="8">
        <v>3966614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151025425</v>
      </c>
      <c r="K69" s="54">
        <f>K70+K71+K72+K78+K79+K82+K85</f>
        <v>148624474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110466000</v>
      </c>
      <c r="K70" s="7">
        <v>110466000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72251590</v>
      </c>
      <c r="K78" s="7">
        <v>72251590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-23880532</v>
      </c>
      <c r="K79" s="53">
        <f>K80-K81</f>
        <v>-31692165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23880532</v>
      </c>
      <c r="K81" s="7">
        <v>31692165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-7811633</v>
      </c>
      <c r="K82" s="53">
        <f>K83-K84</f>
        <v>-2400951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7811633</v>
      </c>
      <c r="K84" s="7">
        <v>2400951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1195700</v>
      </c>
      <c r="K86" s="53">
        <f>SUM(K87:K89)</f>
        <v>1195700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1195700</v>
      </c>
      <c r="K87" s="7">
        <v>1195700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3259025</v>
      </c>
      <c r="K90" s="53">
        <f>SUM(K91:K99)</f>
        <v>3466759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3259025</v>
      </c>
      <c r="K93" s="7">
        <v>3466759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103935889</v>
      </c>
      <c r="K100" s="53">
        <f>SUM(K101:K112)</f>
        <v>102108218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54675201</v>
      </c>
      <c r="K101" s="7">
        <v>54823180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1100093</v>
      </c>
      <c r="K103" s="7"/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117265</v>
      </c>
      <c r="K104" s="7">
        <v>183855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13611651</v>
      </c>
      <c r="K105" s="7">
        <v>13101846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2919616</v>
      </c>
      <c r="K106" s="7">
        <v>2489713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824202</v>
      </c>
      <c r="K108" s="7">
        <v>704542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655294</v>
      </c>
      <c r="K109" s="7">
        <v>733600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30032567</v>
      </c>
      <c r="K112" s="7">
        <v>30071482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/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259416039</v>
      </c>
      <c r="K114" s="53">
        <f>K69+K86+K90+K100+K113</f>
        <v>255395151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3061129</v>
      </c>
      <c r="K115" s="8">
        <v>3966614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4">
      <selection activeCell="L28" sqref="L2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24418945.1238012</v>
      </c>
      <c r="K7" s="54">
        <f>SUM(K8:K9)</f>
        <v>14023029</v>
      </c>
      <c r="L7" s="54">
        <f>SUM(L8:L9)</f>
        <v>20256906</v>
      </c>
      <c r="M7" s="54">
        <f>SUM(M8:M9)</f>
        <v>11332318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21161057.1238012</v>
      </c>
      <c r="K8" s="7">
        <v>12380123</v>
      </c>
      <c r="L8" s="7">
        <v>13402983</v>
      </c>
      <c r="M8" s="7">
        <v>7315761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3257888</v>
      </c>
      <c r="K9" s="7">
        <v>1642906</v>
      </c>
      <c r="L9" s="7">
        <v>6853923</v>
      </c>
      <c r="M9" s="7">
        <v>4016557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29407497</v>
      </c>
      <c r="K10" s="53">
        <f>K11+K12+K16+K20+K21+K22+K25+K26</f>
        <v>16399742</v>
      </c>
      <c r="L10" s="53">
        <f>L11+L12+L16+L20+L21+L22+L25+L26</f>
        <v>22587678</v>
      </c>
      <c r="M10" s="53">
        <f>M11+M12+M16+M20+M21+M22+M25+M26</f>
        <v>11622016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19850592</v>
      </c>
      <c r="K12" s="53">
        <f>SUM(K13:K15)</f>
        <v>11144217</v>
      </c>
      <c r="L12" s="53">
        <f>SUM(L13:L15)</f>
        <v>14502525</v>
      </c>
      <c r="M12" s="53">
        <f>SUM(M13:M15)</f>
        <v>7500564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1299434</v>
      </c>
      <c r="K13" s="7">
        <v>730758</v>
      </c>
      <c r="L13" s="7">
        <v>1165797</v>
      </c>
      <c r="M13" s="7">
        <v>534692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14695850</v>
      </c>
      <c r="K14" s="7">
        <v>8390149</v>
      </c>
      <c r="L14" s="7">
        <v>9463122</v>
      </c>
      <c r="M14" s="7">
        <v>5235065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3855308</v>
      </c>
      <c r="K15" s="7">
        <v>2023310</v>
      </c>
      <c r="L15" s="7">
        <v>3873606</v>
      </c>
      <c r="M15" s="7">
        <v>1730807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5002167</v>
      </c>
      <c r="K16" s="53">
        <f>SUM(K17:K19)</f>
        <v>2608696</v>
      </c>
      <c r="L16" s="53">
        <f>SUM(L17:L19)</f>
        <v>4222019</v>
      </c>
      <c r="M16" s="53">
        <f>SUM(M17:M19)</f>
        <v>2031771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3175438</v>
      </c>
      <c r="K17" s="7">
        <v>1766485</v>
      </c>
      <c r="L17" s="7">
        <v>2707985</v>
      </c>
      <c r="M17" s="7">
        <v>1308555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1096155</v>
      </c>
      <c r="K18" s="7">
        <v>462919</v>
      </c>
      <c r="L18" s="7">
        <v>915996</v>
      </c>
      <c r="M18" s="7">
        <v>445451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730574</v>
      </c>
      <c r="K19" s="7">
        <v>379292</v>
      </c>
      <c r="L19" s="7">
        <v>598038</v>
      </c>
      <c r="M19" s="7">
        <v>277765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1504247</v>
      </c>
      <c r="K20" s="7">
        <v>818756</v>
      </c>
      <c r="L20" s="7">
        <v>1604634</v>
      </c>
      <c r="M20" s="7">
        <v>801940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2757036</v>
      </c>
      <c r="K21" s="7">
        <v>1540241</v>
      </c>
      <c r="L21" s="7">
        <v>2258312</v>
      </c>
      <c r="M21" s="7">
        <v>1287643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293455</v>
      </c>
      <c r="K26" s="7">
        <v>287832</v>
      </c>
      <c r="L26" s="7">
        <v>188</v>
      </c>
      <c r="M26" s="7">
        <v>98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241565</v>
      </c>
      <c r="K27" s="53">
        <f>SUM(K28:K32)</f>
        <v>120297</v>
      </c>
      <c r="L27" s="53">
        <f>SUM(L28:L32)</f>
        <v>210311</v>
      </c>
      <c r="M27" s="53">
        <f>SUM(M28:M32)</f>
        <v>102675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233456</v>
      </c>
      <c r="K28" s="7">
        <v>114493</v>
      </c>
      <c r="L28" s="7">
        <v>185689</v>
      </c>
      <c r="M28" s="7">
        <v>101733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8109</v>
      </c>
      <c r="K29" s="7">
        <v>5804</v>
      </c>
      <c r="L29" s="7">
        <v>24622</v>
      </c>
      <c r="M29" s="7">
        <v>942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518237</v>
      </c>
      <c r="K33" s="53">
        <f>SUM(K34:K37)</f>
        <v>319388</v>
      </c>
      <c r="L33" s="53">
        <f>SUM(L34:L37)</f>
        <v>280490</v>
      </c>
      <c r="M33" s="53">
        <f>SUM(M34:M37)</f>
        <v>148123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518235</v>
      </c>
      <c r="K35" s="7">
        <v>319386</v>
      </c>
      <c r="L35" s="7">
        <v>280490</v>
      </c>
      <c r="M35" s="7">
        <v>148123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2</v>
      </c>
      <c r="K37" s="7">
        <v>2</v>
      </c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24660510.1238012</v>
      </c>
      <c r="K42" s="53">
        <f>K7+K27+K38+K40</f>
        <v>14143326</v>
      </c>
      <c r="L42" s="53">
        <f>L7+L27+L38+L40</f>
        <v>20467217</v>
      </c>
      <c r="M42" s="53">
        <f>M7+M27+M38+M40</f>
        <v>11434993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29925734</v>
      </c>
      <c r="K43" s="53">
        <f>K10+K33+K39+K41</f>
        <v>16719130</v>
      </c>
      <c r="L43" s="53">
        <f>L10+L33+L39+L41</f>
        <v>22868168</v>
      </c>
      <c r="M43" s="53">
        <f>M10+M33+M39+M41</f>
        <v>11770139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-5265223.876198798</v>
      </c>
      <c r="K44" s="53">
        <f>K42-K43</f>
        <v>-2575804</v>
      </c>
      <c r="L44" s="53">
        <f>L42-L43</f>
        <v>-2400951</v>
      </c>
      <c r="M44" s="53">
        <f>M42-M43</f>
        <v>-335146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5265223.876198798</v>
      </c>
      <c r="K46" s="53">
        <f>IF(K43&gt;K42,K43-K42,0)</f>
        <v>2575804</v>
      </c>
      <c r="L46" s="53">
        <f>IF(L43&gt;L42,L43-L42,0)</f>
        <v>2400951</v>
      </c>
      <c r="M46" s="53">
        <f>IF(M43&gt;M42,M43-M42,0)</f>
        <v>335146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-5265223.876198798</v>
      </c>
      <c r="K48" s="53">
        <f>K44-K47</f>
        <v>-2575804</v>
      </c>
      <c r="L48" s="53">
        <f>L44-L47</f>
        <v>-2400951</v>
      </c>
      <c r="M48" s="53">
        <f>M44-M47</f>
        <v>-335146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5265223.876198798</v>
      </c>
      <c r="K50" s="61">
        <f>IF(K48&lt;0,-K48,0)</f>
        <v>2575804</v>
      </c>
      <c r="L50" s="61">
        <f>IF(L48&lt;0,-L48,0)</f>
        <v>2400951</v>
      </c>
      <c r="M50" s="61">
        <f>IF(M48&lt;0,-M48,0)</f>
        <v>335146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">
      <selection activeCell="K18" sqref="K1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-5265224</v>
      </c>
      <c r="K7" s="7">
        <v>-2400951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1504247</v>
      </c>
      <c r="K8" s="7">
        <v>1604634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6368151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346344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18794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1430922</v>
      </c>
      <c r="K12" s="7">
        <v>0</v>
      </c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4038096</v>
      </c>
      <c r="K13" s="53">
        <f>SUM(K7:K12)</f>
        <v>-431179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>
        <v>1827671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752909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943072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>
        <v>391697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1695981</v>
      </c>
      <c r="K18" s="53">
        <f>SUM(K14:K17)</f>
        <v>2219368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2342115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2650547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1943196</v>
      </c>
      <c r="K23" s="7">
        <v>1619163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1943196</v>
      </c>
      <c r="K27" s="53">
        <f>SUM(K22:K26)</f>
        <v>1619163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3520100</v>
      </c>
      <c r="K28" s="7">
        <v>12444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3520100</v>
      </c>
      <c r="K31" s="53">
        <f>SUM(K28:K30)</f>
        <v>12444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1606719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1576904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>
        <v>892359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892359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721600</v>
      </c>
      <c r="K39" s="7">
        <v>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721600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892359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721600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43611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151469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802783</v>
      </c>
      <c r="K49" s="7">
        <v>703108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43611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151469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846394</v>
      </c>
      <c r="K52" s="61">
        <f>K49+K50-K51</f>
        <v>551639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2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323</v>
      </c>
      <c r="F2" s="43" t="s">
        <v>250</v>
      </c>
      <c r="G2" s="269" t="s">
        <v>324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110466000</v>
      </c>
      <c r="K5" s="45">
        <v>110466000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/>
      <c r="K6" s="46"/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-23880532</v>
      </c>
      <c r="K8" s="46">
        <v>-31692165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-5265224</v>
      </c>
      <c r="K9" s="46">
        <v>-2400951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>
        <v>72251590</v>
      </c>
      <c r="K10" s="46">
        <v>72251590</v>
      </c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153571834</v>
      </c>
      <c r="K14" s="79">
        <f>SUM(K5:K13)</f>
        <v>148624474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-5265224</v>
      </c>
      <c r="K20" s="46">
        <v>-2400951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-5265224</v>
      </c>
      <c r="K21" s="80">
        <f>SUM(K15:K20)</f>
        <v>-2400951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2012-07-24T06:05:15Z</cp:lastPrinted>
  <dcterms:created xsi:type="dcterms:W3CDTF">2008-10-17T11:51:54Z</dcterms:created>
  <dcterms:modified xsi:type="dcterms:W3CDTF">2012-07-27T12:16:27Z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