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<sst xmlns="http://schemas.openxmlformats.org/spreadsheetml/2006/main" count="408" uniqueCount="354">
  <si>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</si>
  <si>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</si>
  <si>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</si>
  <si>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</si>
  <si>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</si>
  <si>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</si>
  <si>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</si>
  <si>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</si>
  <si>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</si>
  <si>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</si>
  <si>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</si>
  <si>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</si>
  <si>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</si>
  <si>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</si>
  <si>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</si>
  <si>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</si>
  <si>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</si>
  <si>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</si>
  <si>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</si>
  <si>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</si>
  <si>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</si>
  <si>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</si>
  <si>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</si>
  <si>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</si>
  <si>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</si>
  <si>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</si>
  <si>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</si>
  <si>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</si>
  <si>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</si>
  <si>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</si>
  <si>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</si>
  <si>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</si>
  <si>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</si>
  <si>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</si>
  <si>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</si>
  <si>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</si>
  <si>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</si>
  <si>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</si>
  <si>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</si>
  <si>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</si>
  <si>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</si>
  <si>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</si>
  <si>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</si>
  <si>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</si>
  <si>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</si>
  <si>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</si>
  <si>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</si>
  <si>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</si>
  <si>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</si>
  <si>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</si>
  <si>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</si>
  <si>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</si>
  <si>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</si>
  <si>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</si>
  <si>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</si>
  <si>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</si>
  <si>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</si>
  <si>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</si>
  <si>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</si>
  <si>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</si>
  <si>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</si>
  <si>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</si>
  <si>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</si>
  <si>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</si>
  <si>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</si>
  <si>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</si>
  <si>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</si>
  <si>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</si>
  <si>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</si>
  <si>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</si>
  <si>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</si>
  <si>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</si>
  <si>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</si>
  <si>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</si>
  <si>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</si>
  <si>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</si>
  <si>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</si>
  <si>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</si>
  <si>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</si>
  <si>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</si>
  <si>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</si>
  <si>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</si>
  <si>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</si>
  <si>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</si>
  <si>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</si>
  <si>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</si>
  <si>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</si>
  <si>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</si>
  <si>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</si>
  <si>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</si>
  <si>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</si>
  <si>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</si>
  <si>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</si>
  <si>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</si>
  <si>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</si>
  <si>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</si>
  <si>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</si>
  <si>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</si>
  <si>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</si>
  <si>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</si>
  <si>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</si>
  <si>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</si>
  <si>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</si>
  <si>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</si>
  <si>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</si>
  <si>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</si>
  <si>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</si>
  <si>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</si>
  <si>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</si>
  <si>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</si>
  <si>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</si>
  <si>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</si>
  <si>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</si>
  <si>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</si>
  <si>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</si>
  <si>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</si>
  <si>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</si>
  <si>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</si>
  <si>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</si>
  <si>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</si>
  <si>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</si>
  <si>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</si>
  <si>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</si>
  <si>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</si>
  <si>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</si>
  <si>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</si>
  <si>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</si>
  <si>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</si>
  <si>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</si>
  <si>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</si>
  <si>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</si>
  <si>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</si>
  <si>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</si>
  <si>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</si>
  <si>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</si>
  <si>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</si>
  <si>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</si>
  <si>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</si>
  <si>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</si>
  <si>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</si>
  <si>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</si>
  <si>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</si>
  <si>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</si>
  <si>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</si>
  <si>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</si>
  <si>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</si>
  <si>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</si>
  <si>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</si>
  <si>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</si>
  <si>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</si>
  <si>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</si>
  <si>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</si>
  <si>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</si>
  <si>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</si>
  <si>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</si>
  <si>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</si>
  <si>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</si>
  <si>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</si>
  <si>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</si>
  <si>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</si>
  <si>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</si>
  <si>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</si>
  <si>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</si>
  <si>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</si>
  <si>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</si>
  <si>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</si>
  <si>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</si>
  <si>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</si>
  <si>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</si>
  <si>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</si>
  <si>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</si>
  <si>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</si>
  <si>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</si>
  <si>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</si>
  <si>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</si>
  <si>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</si>
  <si>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</si>
  <si>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</si>
  <si>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</si>
  <si>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</si>
  <si>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</si>
  <si>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</si>
  <si>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</si>
  <si>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</si>
  <si>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</si>
  <si>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</si>
  <si>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</si>
  <si>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</si>
  <si>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</si>
  <si>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</si>
  <si>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</si>
  <si>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</si>
  <si>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</si>
  <si>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</si>
  <si>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</si>
  <si>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</si>
  <si>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</si>
  <si>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</si>
  <si>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</si>
  <si>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</si>
  <si>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</si>
  <si>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</si>
  <si>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</si>
  <si>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</si>
  <si>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</si>
  <si>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</si>
  <si>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</si>
  <si>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</si>
  <si>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</si>
  <si>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</si>
  <si>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</si>
  <si>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</si>
  <si>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</si>
  <si>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</si>
  <si>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</si>
  <si>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</si>
  <si>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</si>
  <si>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</si>
  <si>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</si>
  <si>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</si>
  <si>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</si>
  <si>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</si>
  <si>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</si>
  <si>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</si>
  <si>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</si>
  <si>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</si>
  <si>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</si>
  <si>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</si>
  <si>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</si>
  <si>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</si>
  <si>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</si>
  <si>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</si>
  <si>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</si>
  <si>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</si>
  <si>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</si>
  <si>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</si>
  <si>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</si>
  <si>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</si>
  <si>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</si>
  <si>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</si>
  <si>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</si>
  <si>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</si>
  <si>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</si>
  <si>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</si>
  <si>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</si>
  <si>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</si>
  <si>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</si>
  <si>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</si>
  <si>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</si>
  <si>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</si>
  <si>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</si>
  <si>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</si>
  <si>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</si>
  <si>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</si>
  <si>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</si>
  <si>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</si>
  <si>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</si>
  <si>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</si>
  <si>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</si>
  <si>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</si>
  <si>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</si>
  <si>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</si>
  <si>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</si>
  <si>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</si>
  <si>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</si>
  <si>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</si>
  <si>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</si>
  <si>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</si>
  <si>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</si>
  <si>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</si>
  <si>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</si>
  <si>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</si>
  <si>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</si>
  <si>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</si>
  <si>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</si>
  <si>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</si>
  <si>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</si>
  <si>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</si>
  <si>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</si>
  <si>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</si>
  <si>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</si>
  <si>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</si>
  <si>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</si>
  <si>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</si>
  <si>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</si>
  <si>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</si>
  <si>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</si>
  <si>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</si>
  <si>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</si>
  <si>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</si>
  <si>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</si>
  <si>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</si>
  <si>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</si>
  <si>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</si>
  <si>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</si>
  <si>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</si>
  <si>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</si>
  <si>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</si>
  <si>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</si>
  <si>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</si>
  <si>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</si>
  <si>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</si>
  <si>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</si>
  <si>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</si>
  <si>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</si>
  <si>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</si>
  <si>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</si>
  <si>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</si>
  <si>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</si>
  <si>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</si>
  <si>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</si>
  <si>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</si>
  <si>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</si>
  <si>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</si>
  <si>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</si>
  <si>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</si>
  <si>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</si>
  <si>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</si>
  <si>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</si>
  <si>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</si>
  <si>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</si>
  <si>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</si>
  <si>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</si>
  <si>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</si>
  <si>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30.06.2012.</t>
  </si>
  <si>
    <t>03203077</t>
  </si>
  <si>
    <t>07538718933</t>
  </si>
  <si>
    <t>PULA</t>
  </si>
  <si>
    <t>NARODNI TRG 10</t>
  </si>
  <si>
    <t>natalija.bilic@istra-trgovina.hr</t>
  </si>
  <si>
    <t>ISTARSKA</t>
  </si>
  <si>
    <t>BILIĆ NATALIJA</t>
  </si>
  <si>
    <t>052535101</t>
  </si>
  <si>
    <t>052535125</t>
  </si>
  <si>
    <t>VENCL ZORAN</t>
  </si>
  <si>
    <t>040016469</t>
  </si>
  <si>
    <t>istra@istra-trgovina.hr</t>
  </si>
  <si>
    <t>www.istra-trgovina.hr</t>
  </si>
  <si>
    <t>4690</t>
  </si>
  <si>
    <t>stanje na dan 30.06.2012.</t>
  </si>
  <si>
    <t>u razdoblju 01.01.2012. do 30.06.2012.</t>
  </si>
  <si>
    <t>GRUPA ISTRA</t>
  </si>
  <si>
    <t>DA</t>
  </si>
  <si>
    <t>PULJANKA INŽENJERING DOO PULA</t>
  </si>
  <si>
    <t>PULA, DOBRICHEVA 7</t>
  </si>
  <si>
    <t>01475169</t>
  </si>
  <si>
    <t>B-VODA DOO BUZET</t>
  </si>
  <si>
    <t>BUZET, SVETI IVAN 6</t>
  </si>
  <si>
    <t>02065231</t>
  </si>
  <si>
    <t>NEKRETNINE PULJANKA DOO PULA</t>
  </si>
  <si>
    <t>02774500</t>
  </si>
  <si>
    <t xml:space="preserve">PULA, DOBRICHEVA 7 </t>
  </si>
  <si>
    <t>Obveznik: GRUPA ISTRA__________________________________________________________</t>
  </si>
  <si>
    <t>Obveznik: GRUPA ISTRA___________________________________________________________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</si>
</sst>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A44" sqref="A44:B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325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335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326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341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52100</v>
      </c>
      <c r="D14" s="179"/>
      <c r="E14" s="16"/>
      <c r="F14" s="173" t="s">
        <v>327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328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336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337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359</v>
      </c>
      <c r="D22" s="173" t="s">
        <v>327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3" t="s">
        <v>330</v>
      </c>
      <c r="E24" s="136"/>
      <c r="F24" s="136"/>
      <c r="G24" s="137"/>
      <c r="H24" s="51" t="s">
        <v>261</v>
      </c>
      <c r="I24" s="122">
        <v>137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342</v>
      </c>
      <c r="D26" s="25"/>
      <c r="E26" s="33"/>
      <c r="F26" s="24"/>
      <c r="G26" s="138" t="s">
        <v>263</v>
      </c>
      <c r="H26" s="159"/>
      <c r="I26" s="124" t="s">
        <v>338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43" t="s">
        <v>265</v>
      </c>
      <c r="F28" s="139"/>
      <c r="G28" s="139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74"/>
      <c r="C30" s="174"/>
      <c r="D30" s="175"/>
      <c r="E30" s="148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 t="s">
        <v>343</v>
      </c>
      <c r="B32" s="174"/>
      <c r="C32" s="174"/>
      <c r="D32" s="175"/>
      <c r="E32" s="148" t="s">
        <v>344</v>
      </c>
      <c r="F32" s="174"/>
      <c r="G32" s="174"/>
      <c r="H32" s="171" t="s">
        <v>345</v>
      </c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 t="s">
        <v>346</v>
      </c>
      <c r="B34" s="174"/>
      <c r="C34" s="174"/>
      <c r="D34" s="175"/>
      <c r="E34" s="148" t="s">
        <v>347</v>
      </c>
      <c r="F34" s="174"/>
      <c r="G34" s="174"/>
      <c r="H34" s="171" t="s">
        <v>348</v>
      </c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 t="s">
        <v>349</v>
      </c>
      <c r="B36" s="174"/>
      <c r="C36" s="174"/>
      <c r="D36" s="175"/>
      <c r="E36" s="148" t="s">
        <v>351</v>
      </c>
      <c r="F36" s="174"/>
      <c r="G36" s="174"/>
      <c r="H36" s="171" t="s">
        <v>350</v>
      </c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331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332</v>
      </c>
      <c r="D48" s="156"/>
      <c r="E48" s="157"/>
      <c r="F48" s="16"/>
      <c r="G48" s="51" t="s">
        <v>271</v>
      </c>
      <c r="H48" s="160" t="s">
        <v>333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329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334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8">
      <selection activeCell="A120" sqref="A120:K120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341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235413518</v>
      </c>
      <c r="K8" s="53">
        <f>K9+K16+K26+K35+K39</f>
        <v>232363343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14680160</v>
      </c>
      <c r="K9" s="53">
        <f>SUM(K10:K15)</f>
        <v>13528747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4747676</v>
      </c>
      <c r="K11" s="7">
        <v>3596263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9932484</v>
      </c>
      <c r="K12" s="7">
        <v>9932484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209992405</v>
      </c>
      <c r="K16" s="53">
        <f>SUM(K17:K25)</f>
        <v>208118833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74618423</v>
      </c>
      <c r="K17" s="7">
        <v>74618423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123136440</v>
      </c>
      <c r="K18" s="7">
        <v>121727420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5524661</v>
      </c>
      <c r="K19" s="7">
        <v>5194972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1702753</v>
      </c>
      <c r="K20" s="7">
        <v>1567890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5010128</v>
      </c>
      <c r="K23" s="7">
        <v>5010128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3278549</v>
      </c>
      <c r="K26" s="53">
        <f>SUM(K27:K34)</f>
        <v>3278549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3264000</v>
      </c>
      <c r="K27" s="7">
        <v>3264000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12899</v>
      </c>
      <c r="K29" s="7">
        <v>12899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1650</v>
      </c>
      <c r="K33" s="7">
        <v>1650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7462404</v>
      </c>
      <c r="K35" s="53">
        <f>SUM(K36:K38)</f>
        <v>7437214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6975500</v>
      </c>
      <c r="K36" s="7">
        <v>6975500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486904</v>
      </c>
      <c r="K37" s="7">
        <v>461714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v>23844651</v>
      </c>
      <c r="K40" s="53">
        <f>K41+K49+K56+K64</f>
        <v>22678320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v>8136077</v>
      </c>
      <c r="K41" s="53">
        <f>SUM(K42:K48)</f>
        <v>8058009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544066</v>
      </c>
      <c r="K42" s="7">
        <v>418706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128763</v>
      </c>
      <c r="K44" s="7">
        <v>194850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7406768</v>
      </c>
      <c r="K45" s="7">
        <v>7417102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56480</v>
      </c>
      <c r="K46" s="7">
        <v>27351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11301910</v>
      </c>
      <c r="K49" s="53">
        <f>SUM(K50:K55)</f>
        <v>11982977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2203868</v>
      </c>
      <c r="K50" s="7">
        <v>2780268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8878561</v>
      </c>
      <c r="K51" s="7">
        <v>8903932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58173</v>
      </c>
      <c r="K53" s="7">
        <v>35584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161308</v>
      </c>
      <c r="K54" s="7">
        <v>263193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3680591</v>
      </c>
      <c r="K56" s="53">
        <f>SUM(K57:K63)</f>
        <v>2061428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2561362</v>
      </c>
      <c r="K58" s="7">
        <v>1950391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1119229</v>
      </c>
      <c r="K62" s="7">
        <v>100000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11037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726073</v>
      </c>
      <c r="K64" s="7">
        <v>575906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269857</v>
      </c>
      <c r="K65" s="7">
        <v>2120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259528026</v>
      </c>
      <c r="K66" s="53">
        <f>K7+K8+K40+K65</f>
        <v>255043783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3061129</v>
      </c>
      <c r="K67" s="8">
        <v>3966614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149021435</v>
      </c>
      <c r="K69" s="54">
        <f>K70+K71+K72+K78+K79+K82+K85</f>
        <v>146563577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110466000</v>
      </c>
      <c r="K70" s="7">
        <v>110466000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39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>
        <v>39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77834692</v>
      </c>
      <c r="K78" s="7">
        <v>77834652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-30637643</v>
      </c>
      <c r="K79" s="53">
        <f>K80-K81</f>
        <v>-39279257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30637643</v>
      </c>
      <c r="K81" s="7">
        <v>39279257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-8641614</v>
      </c>
      <c r="K82" s="53">
        <f>K83-K84</f>
        <v>-2457857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8641614</v>
      </c>
      <c r="K84" s="7">
        <v>2457857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1195700</v>
      </c>
      <c r="K86" s="53">
        <f>SUM(K87:K89)</f>
        <v>1195700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1195700</v>
      </c>
      <c r="K87" s="7">
        <v>1195700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8164085</v>
      </c>
      <c r="K90" s="53">
        <f>SUM(K91:K99)</f>
        <v>8371819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3259025</v>
      </c>
      <c r="K93" s="7">
        <v>3466759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4905060</v>
      </c>
      <c r="K98" s="7">
        <v>4905060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101146806</v>
      </c>
      <c r="K100" s="53">
        <f>SUM(K101:K112)</f>
        <v>98912687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50100674</v>
      </c>
      <c r="K101" s="7">
        <v>48894456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1105967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117265</v>
      </c>
      <c r="K104" s="7">
        <v>183855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15166117</v>
      </c>
      <c r="K105" s="7">
        <v>15032419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2919616</v>
      </c>
      <c r="K106" s="7">
        <v>2489713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>
        <v>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889135</v>
      </c>
      <c r="K108" s="7">
        <v>704542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779732</v>
      </c>
      <c r="K109" s="7">
        <v>1292687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30068300</v>
      </c>
      <c r="K112" s="7">
        <v>30315015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259528026</v>
      </c>
      <c r="K114" s="53">
        <f>K69+K86+K90+K100+K113</f>
        <v>255043783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3061129</v>
      </c>
      <c r="K115" s="8">
        <v>3966614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144343692</v>
      </c>
      <c r="K118" s="7">
        <v>146563577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M53" sqref="M5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352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26140384</v>
      </c>
      <c r="K7" s="54">
        <f>SUM(K8:K9)</f>
        <v>15106586</v>
      </c>
      <c r="L7" s="54">
        <f>SUM(L8:L9)</f>
        <v>21524102</v>
      </c>
      <c r="M7" s="54">
        <f>SUM(M8:M9)</f>
        <v>12220749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22859675</v>
      </c>
      <c r="K8" s="7">
        <v>13469090</v>
      </c>
      <c r="L8" s="7">
        <v>14641354</v>
      </c>
      <c r="M8" s="7">
        <v>8205701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3280709</v>
      </c>
      <c r="K9" s="7">
        <v>1637496</v>
      </c>
      <c r="L9" s="7">
        <v>6882748</v>
      </c>
      <c r="M9" s="7">
        <v>4015048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31345534</v>
      </c>
      <c r="K10" s="53">
        <f>K11+K12+K16+K20+K21+K22+K25+K26</f>
        <v>17447213</v>
      </c>
      <c r="L10" s="53">
        <f>L11+L12+L16+L20+L21+L22+L25+L26</f>
        <v>23885187</v>
      </c>
      <c r="M10" s="53">
        <f>M11+M12+M16+M20+M21+M22+M25+M26</f>
        <v>12479688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-34801</v>
      </c>
      <c r="K11" s="7">
        <v>-67718</v>
      </c>
      <c r="L11" s="7">
        <v>-67570</v>
      </c>
      <c r="M11" s="7">
        <v>-5431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19863528</v>
      </c>
      <c r="K12" s="53">
        <f>SUM(K13:K15)</f>
        <v>11277441</v>
      </c>
      <c r="L12" s="53">
        <f>SUM(L13:L15)</f>
        <v>14160849</v>
      </c>
      <c r="M12" s="53">
        <f>SUM(M13:M15)</f>
        <v>7490529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2141653</v>
      </c>
      <c r="K13" s="7">
        <v>1277467</v>
      </c>
      <c r="L13" s="7">
        <v>1823074</v>
      </c>
      <c r="M13" s="7">
        <v>1011657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14695850</v>
      </c>
      <c r="K14" s="7">
        <v>8390149</v>
      </c>
      <c r="L14" s="7">
        <v>9463122</v>
      </c>
      <c r="M14" s="7">
        <v>5235065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3026025</v>
      </c>
      <c r="K15" s="7">
        <v>1609825</v>
      </c>
      <c r="L15" s="7">
        <v>2874653</v>
      </c>
      <c r="M15" s="7">
        <v>1243807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5335211</v>
      </c>
      <c r="K16" s="53">
        <f>SUM(K17:K19)</f>
        <v>2763347</v>
      </c>
      <c r="L16" s="53">
        <f>SUM(L17:L19)</f>
        <v>4390744</v>
      </c>
      <c r="M16" s="53">
        <f>SUM(M17:M19)</f>
        <v>2095519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3363337</v>
      </c>
      <c r="K17" s="7">
        <v>1860906</v>
      </c>
      <c r="L17" s="7">
        <v>2793818</v>
      </c>
      <c r="M17" s="7">
        <v>1350140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1192423</v>
      </c>
      <c r="K18" s="7">
        <v>500452</v>
      </c>
      <c r="L18" s="7">
        <v>974632</v>
      </c>
      <c r="M18" s="7">
        <v>458765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779451</v>
      </c>
      <c r="K19" s="7">
        <v>401989</v>
      </c>
      <c r="L19" s="7">
        <v>622294</v>
      </c>
      <c r="M19" s="7">
        <v>286614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2856967</v>
      </c>
      <c r="K20" s="7">
        <v>1493702</v>
      </c>
      <c r="L20" s="7">
        <v>2956198</v>
      </c>
      <c r="M20" s="7">
        <v>1477722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3031174</v>
      </c>
      <c r="K21" s="7">
        <v>1693317</v>
      </c>
      <c r="L21" s="7">
        <v>2377092</v>
      </c>
      <c r="M21" s="7">
        <v>1357352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293455</v>
      </c>
      <c r="K26" s="7">
        <v>287124</v>
      </c>
      <c r="L26" s="7">
        <v>67874</v>
      </c>
      <c r="M26" s="7">
        <v>63997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241593</v>
      </c>
      <c r="K27" s="53">
        <f>SUM(K28:K32)</f>
        <v>120308</v>
      </c>
      <c r="L27" s="53">
        <f>SUM(L28:L32)</f>
        <v>210338</v>
      </c>
      <c r="M27" s="53">
        <f>SUM(M28:M32)</f>
        <v>102699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233456</v>
      </c>
      <c r="K28" s="7">
        <v>114493</v>
      </c>
      <c r="L28" s="7">
        <v>198790</v>
      </c>
      <c r="M28" s="7">
        <v>101733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8137</v>
      </c>
      <c r="K29" s="7">
        <v>5815</v>
      </c>
      <c r="L29" s="7">
        <v>10163</v>
      </c>
      <c r="M29" s="7">
        <v>966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>
        <v>1385</v>
      </c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562999</v>
      </c>
      <c r="K33" s="53">
        <f>SUM(K34:K37)</f>
        <v>357263</v>
      </c>
      <c r="L33" s="53">
        <f>SUM(L34:L37)</f>
        <v>307110</v>
      </c>
      <c r="M33" s="53">
        <f>SUM(M34:M37)</f>
        <v>159391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560541</v>
      </c>
      <c r="K35" s="7">
        <v>354805</v>
      </c>
      <c r="L35" s="7">
        <v>302275</v>
      </c>
      <c r="M35" s="7">
        <v>154556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2458</v>
      </c>
      <c r="K37" s="7">
        <v>2458</v>
      </c>
      <c r="L37" s="7">
        <v>4835</v>
      </c>
      <c r="M37" s="7">
        <v>4835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26381977</v>
      </c>
      <c r="K42" s="53">
        <f>K7+K27+K38+K40</f>
        <v>15226894</v>
      </c>
      <c r="L42" s="53">
        <f>L7+L27+L38+L40</f>
        <v>21734440</v>
      </c>
      <c r="M42" s="53">
        <f>M7+M27+M38+M40</f>
        <v>12323448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31908533</v>
      </c>
      <c r="K43" s="53">
        <f>K10+K33+K39+K41</f>
        <v>17804476</v>
      </c>
      <c r="L43" s="53">
        <f>L10+L33+L39+L41</f>
        <v>24192297</v>
      </c>
      <c r="M43" s="53">
        <f>M10+M33+M39+M41</f>
        <v>12639079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-5526556</v>
      </c>
      <c r="K44" s="53">
        <f>K42-K43</f>
        <v>-2577582</v>
      </c>
      <c r="L44" s="53">
        <f>L42-L43</f>
        <v>-2457857</v>
      </c>
      <c r="M44" s="53">
        <f>M42-M43</f>
        <v>-315631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5526556</v>
      </c>
      <c r="K46" s="53">
        <f>IF(K43&gt;K42,K43-K42,0)</f>
        <v>2577582</v>
      </c>
      <c r="L46" s="53">
        <f>IF(L43&gt;L42,L43-L42,0)</f>
        <v>2457857</v>
      </c>
      <c r="M46" s="53">
        <f>IF(M43&gt;M42,M43-M42,0)</f>
        <v>315631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-5526556</v>
      </c>
      <c r="K48" s="53">
        <f>K44-K47</f>
        <v>-2577582</v>
      </c>
      <c r="L48" s="53">
        <f>L44-L47</f>
        <v>-2457857</v>
      </c>
      <c r="M48" s="53">
        <f>M44-M47</f>
        <v>-315631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5526556</v>
      </c>
      <c r="K50" s="61">
        <f>IF(K48&lt;0,-K48,0)</f>
        <v>2577582</v>
      </c>
      <c r="L50" s="61">
        <f>IF(L48&lt;0,-L48,0)</f>
        <v>2457857</v>
      </c>
      <c r="M50" s="61">
        <f>IF(M48&lt;0,-M48,0)</f>
        <v>315631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-5526556</v>
      </c>
      <c r="K53" s="7">
        <v>-2577582</v>
      </c>
      <c r="L53" s="7">
        <v>-2457857</v>
      </c>
      <c r="M53" s="7">
        <v>-315631</v>
      </c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/>
      <c r="K56" s="6"/>
      <c r="L56" s="6"/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7" width="9.140625" style="52" customWidth="1"/>
    <col min="8" max="8" width="9.140625" style="52" hidden="1" customWidth="1"/>
    <col min="9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353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-5526556</v>
      </c>
      <c r="K7" s="7">
        <v>-2457857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2856967</v>
      </c>
      <c r="K8" s="7">
        <v>2956198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5794220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78068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804784</v>
      </c>
      <c r="K12" s="7">
        <v>1008728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3929415</v>
      </c>
      <c r="K13" s="53">
        <f>SUM(K7:K12)</f>
        <v>1585137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2234119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1399194</v>
      </c>
      <c r="K15" s="7">
        <v>681067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965269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>
        <v>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2364463</v>
      </c>
      <c r="K18" s="53">
        <f>SUM(K14:K17)</f>
        <v>2915186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1564952</v>
      </c>
      <c r="K19" s="53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1330049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>
        <v>68787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1943197</v>
      </c>
      <c r="K23" s="7">
        <v>1619163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1943197</v>
      </c>
      <c r="K27" s="53">
        <f>SUM(K22:K26)</f>
        <v>1687950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3528603</v>
      </c>
      <c r="K28" s="7">
        <v>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3528603</v>
      </c>
      <c r="K31" s="53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1687950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1585406</v>
      </c>
      <c r="K33" s="53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73714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73714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0</v>
      </c>
      <c r="K39" s="7">
        <v>207734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2</v>
      </c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2</v>
      </c>
      <c r="K44" s="53">
        <f>SUM(K39:K43)</f>
        <v>207734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73712</v>
      </c>
      <c r="K45" s="64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207734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53258</v>
      </c>
      <c r="K47" s="53">
        <f>IF(K19-K20+K32-K33+K45-K46&gt;0,K19-K20+K32-K33+K45-K46,0)</f>
        <v>150167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803515</v>
      </c>
      <c r="K49" s="7">
        <v>726073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53258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150167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856773</v>
      </c>
      <c r="K52" s="61">
        <f>K49+K50-K51</f>
        <v>575906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3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102678147</v>
      </c>
      <c r="K5" s="45">
        <v>110466000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39</v>
      </c>
      <c r="K7" s="46">
        <v>39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-30642590</v>
      </c>
      <c r="K8" s="53">
        <v>-39279257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-5526556</v>
      </c>
      <c r="K9" s="46">
        <v>-2457857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77834652</v>
      </c>
      <c r="K10" s="46">
        <v>77834652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144343692</v>
      </c>
      <c r="K14" s="79">
        <f>SUM(K5:K13)</f>
        <v>146563577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-5526556</v>
      </c>
      <c r="K20" s="46">
        <v>-2457857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-5526556</v>
      </c>
      <c r="K21" s="80">
        <f>SUM(K15:K20)</f>
        <v>-2457857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-5526557</v>
      </c>
      <c r="K23" s="45">
        <v>-2457857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2012-07-27T12:56:57Z</cp:lastPrinted>
  <dcterms:created xsi:type="dcterms:W3CDTF">2008-10-17T11:51:54Z</dcterms:created>
  <dcterms:modified xsi:type="dcterms:W3CDTF">2012-07-27T12:57:10Z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