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<sst xmlns="http://schemas.openxmlformats.org/spreadsheetml/2006/main" count="408" uniqueCount="352">
  <si>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</si>
  <si>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</si>
  <si>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</si>
  <si>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</si>
  <si>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</si>
  <si>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</si>
  <si>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</si>
  <si>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</si>
  <si>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</si>
  <si>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</si>
  <si>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</si>
  <si>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</si>
  <si>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</si>
  <si>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</si>
  <si>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</si>
  <si>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</si>
  <si>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</si>
  <si>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</si>
  <si>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</si>
  <si>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</si>
  <si>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</si>
  <si>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</si>
  <si>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</si>
  <si>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</si>
  <si>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</si>
  <si>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</si>
  <si>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</si>
  <si>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</si>
  <si>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</si>
  <si>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</si>
  <si>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</si>
  <si>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</si>
  <si>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</si>
  <si>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</si>
  <si>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</si>
  <si>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</si>
  <si>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</si>
  <si>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</si>
  <si>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</si>
  <si>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</si>
  <si>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</si>
  <si>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</si>
  <si>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</si>
  <si>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</si>
  <si>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</si>
  <si>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</si>
  <si>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</si>
  <si>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</si>
  <si>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</si>
  <si>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</si>
  <si>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</si>
  <si>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</si>
  <si>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</si>
  <si>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</si>
  <si>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</si>
  <si>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</si>
  <si>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</si>
  <si>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</si>
  <si>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</si>
  <si>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</si>
  <si>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</si>
  <si>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</si>
  <si>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</si>
  <si>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</si>
  <si>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</si>
  <si>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</si>
  <si>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</si>
  <si>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</si>
  <si>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</si>
  <si>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</si>
  <si>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</si>
  <si>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</si>
  <si>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</si>
  <si>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</si>
  <si>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</si>
  <si>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</si>
  <si>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</si>
  <si>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</si>
  <si>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</si>
  <si>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</si>
  <si>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</si>
  <si>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</si>
  <si>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</si>
  <si>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</si>
  <si>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</si>
  <si>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</si>
  <si>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</si>
  <si>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</si>
  <si>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</si>
  <si>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</si>
  <si>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</si>
  <si>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</si>
  <si>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</si>
  <si>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</si>
  <si>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</si>
  <si>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</si>
  <si>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</si>
  <si>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</si>
  <si>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</si>
  <si>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</si>
  <si>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</si>
  <si>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</si>
  <si>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</si>
  <si>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</si>
  <si>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</si>
  <si>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</si>
  <si>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</si>
  <si>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</si>
  <si>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</si>
  <si>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</si>
  <si>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</si>
  <si>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</si>
  <si>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</si>
  <si>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</si>
  <si>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</si>
  <si>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</si>
  <si>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</si>
  <si>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</si>
  <si>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</si>
  <si>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</si>
  <si>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</si>
  <si>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</si>
  <si>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</si>
  <si>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</si>
  <si>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</si>
  <si>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</si>
  <si>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</si>
  <si>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</si>
  <si>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</si>
  <si>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</si>
  <si>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</si>
  <si>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</si>
  <si>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</si>
  <si>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</si>
  <si>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</si>
  <si>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</si>
  <si>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</si>
  <si>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</si>
  <si>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</si>
  <si>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</si>
  <si>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</si>
  <si>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</si>
  <si>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</si>
  <si>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</si>
  <si>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</si>
  <si>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</si>
  <si>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</si>
  <si>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</si>
  <si>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</si>
  <si>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</si>
  <si>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</si>
  <si>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</si>
  <si>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</si>
  <si>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</si>
  <si>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</si>
  <si>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</si>
  <si>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</si>
  <si>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</si>
  <si>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</si>
  <si>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</si>
  <si>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</si>
  <si>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</si>
  <si>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</si>
  <si>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</si>
  <si>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</si>
  <si>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</si>
  <si>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</si>
  <si>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</si>
  <si>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</si>
  <si>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</si>
  <si>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</si>
  <si>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</si>
  <si>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</si>
  <si>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</si>
  <si>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</si>
  <si>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</si>
  <si>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</si>
  <si>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</si>
  <si>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</si>
  <si>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</si>
  <si>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</si>
  <si>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</si>
  <si>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</si>
  <si>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</si>
  <si>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</si>
  <si>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</si>
  <si>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</si>
  <si>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</si>
  <si>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</si>
  <si>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</si>
  <si>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</si>
  <si>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</si>
  <si>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</si>
  <si>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</si>
  <si>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</si>
  <si>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</si>
  <si>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</si>
  <si>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</si>
  <si>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</si>
  <si>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</si>
  <si>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</si>
  <si>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</si>
  <si>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</si>
  <si>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</si>
  <si>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</si>
  <si>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</si>
  <si>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</si>
  <si>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</si>
  <si>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</si>
  <si>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</si>
  <si>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</si>
  <si>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</si>
  <si>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</si>
  <si>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</si>
  <si>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</si>
  <si>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</si>
  <si>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</si>
  <si>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</si>
  <si>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</si>
  <si>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</si>
  <si>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</si>
  <si>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</si>
  <si>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</si>
  <si>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</si>
  <si>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</si>
  <si>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</si>
  <si>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</si>
  <si>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</si>
  <si>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</si>
  <si>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</si>
  <si>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</si>
  <si>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</si>
  <si>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</si>
  <si>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</si>
  <si>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</si>
  <si>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</si>
  <si>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</si>
  <si>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</si>
  <si>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</si>
  <si>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</si>
  <si>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</si>
  <si>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</si>
  <si>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</si>
  <si>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</si>
  <si>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</si>
  <si>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</si>
  <si>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</si>
  <si>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</si>
  <si>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</si>
  <si>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</si>
  <si>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</si>
  <si>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</si>
  <si>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</si>
  <si>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</si>
  <si>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</si>
  <si>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</si>
  <si>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</si>
  <si>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</si>
  <si>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</si>
  <si>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</si>
  <si>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</si>
  <si>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</si>
  <si>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</si>
  <si>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</si>
  <si>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</si>
  <si>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</si>
  <si>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</si>
  <si>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</si>
  <si>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</si>
  <si>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</si>
  <si>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</si>
  <si>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</si>
  <si>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</si>
  <si>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</si>
  <si>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</si>
  <si>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</si>
  <si>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</si>
  <si>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</si>
  <si>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</si>
  <si>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</si>
  <si>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</si>
  <si>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</si>
  <si>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</si>
  <si>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</si>
  <si>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</si>
  <si>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</si>
  <si>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</si>
  <si>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</si>
  <si>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</si>
  <si>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</si>
  <si>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</si>
  <si>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</si>
  <si>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</si>
  <si>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</si>
  <si>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</si>
  <si>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</si>
  <si>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</si>
  <si>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</si>
  <si>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</si>
  <si>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</si>
  <si>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</si>
  <si>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</si>
  <si>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</si>
  <si>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</si>
  <si>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</si>
  <si>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</si>
  <si>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</si>
  <si>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</si>
  <si>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</si>
  <si>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</si>
  <si>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</si>
  <si>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</si>
  <si>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</si>
  <si>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</si>
  <si>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</si>
  <si>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</si>
  <si>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</si>
  <si>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</si>
  <si>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</si>
  <si>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</si>
  <si>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</si>
  <si>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</si>
  <si>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03203077</t>
  </si>
  <si>
    <t>07538718933</t>
  </si>
  <si>
    <t>040016469</t>
  </si>
  <si>
    <t>ISTRA D.D. PULA</t>
  </si>
  <si>
    <t>PULA</t>
  </si>
  <si>
    <t>NARODNI TRG 10</t>
  </si>
  <si>
    <t>natalija.bilic@istra-trgovina.hr</t>
  </si>
  <si>
    <t>www.istra-trgovina.hr</t>
  </si>
  <si>
    <t>ISTARSKA</t>
  </si>
  <si>
    <t>NE</t>
  </si>
  <si>
    <t>4690</t>
  </si>
  <si>
    <t>NATALIJA BILIĆ</t>
  </si>
  <si>
    <t>052535101</t>
  </si>
  <si>
    <t>VENCL ZORAN</t>
  </si>
  <si>
    <t>01.01.2012.</t>
  </si>
  <si>
    <t>31.03.2012.</t>
  </si>
  <si>
    <t>052535125</t>
  </si>
  <si>
    <t>stanje na dan 31.03.2012.</t>
  </si>
  <si>
    <t>Obveznik: ___ISTRA D.D. PULA________________________________________________________</t>
  </si>
  <si>
    <t>u razdoblju 01.01.2012. do 31.03.2012.</t>
  </si>
  <si>
    <t>Obveznik: _____ISTRA D.D. PULA________________________________________________________</t>
  </si>
  <si>
    <t>ISTRA D.D. PULA 01.01.-31.03.2012.</t>
  </si>
  <si>
    <t>Istra d.d. Pula je u navedenom razdoblju ostvarila 14 % manje ukupnih prihoda u odnosu na prošlu godinu.</t>
  </si>
  <si>
    <t xml:space="preserve">U strukturi poslovnih prihoda, prihodi od prodaje manji su za 30 % dok su ostali prihodi u porastu za 75%  </t>
  </si>
  <si>
    <t xml:space="preserve">prema prethodnoj godini, što se odnosi na prihode od  pružanja usluga i trgovinskog zastupanja.  </t>
  </si>
  <si>
    <t>Usprkos smanjenju ukupnih rashoda od 16% prema prethodnoj godini, ostvaren je gubitak u poslovanju</t>
  </si>
  <si>
    <t>u prvom tromjesečju 2012. godini. Poslovni rezultat pokazuje i dalje negativni trend kao posljedica pada</t>
  </si>
  <si>
    <t>kupovne moći stanovništva.</t>
  </si>
  <si>
    <t xml:space="preserve">U dugotrajnoj imovini nema bitnih promjena, a kratkotrajna imovina manja je 20 % u odnosu na prethodnu </t>
  </si>
  <si>
    <t>na što je utjecalo smanjenje vrijednosti zaliha trgovačke robe 33 %, te kratkotrajne financijske imovine  30 %.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</si>
</sst>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14" fontId="3" fillId="0" borderId="0" xfId="57" applyNumberFormat="1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bilic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6">
      <selection activeCell="H51" sqref="H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4" t="s">
        <v>248</v>
      </c>
      <c r="B1" s="135"/>
      <c r="C1" s="13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336</v>
      </c>
      <c r="F2" s="12"/>
      <c r="G2" s="13" t="s">
        <v>250</v>
      </c>
      <c r="H2" s="120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316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322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324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323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325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52100</v>
      </c>
      <c r="D14" s="169"/>
      <c r="E14" s="16"/>
      <c r="F14" s="165" t="s">
        <v>326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327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328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329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359</v>
      </c>
      <c r="D22" s="165" t="s">
        <v>326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18</v>
      </c>
      <c r="D24" s="165" t="s">
        <v>330</v>
      </c>
      <c r="E24" s="173"/>
      <c r="F24" s="173"/>
      <c r="G24" s="174"/>
      <c r="H24" s="51" t="s">
        <v>261</v>
      </c>
      <c r="I24" s="122">
        <v>145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331</v>
      </c>
      <c r="D26" s="25"/>
      <c r="E26" s="33"/>
      <c r="F26" s="24"/>
      <c r="G26" s="176" t="s">
        <v>263</v>
      </c>
      <c r="H26" s="162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44"/>
      <c r="D28" s="144"/>
      <c r="E28" s="145" t="s">
        <v>265</v>
      </c>
      <c r="F28" s="146"/>
      <c r="G28" s="146"/>
      <c r="H28" s="147">
        <v>37257</v>
      </c>
      <c r="I28" s="14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41"/>
      <c r="C30" s="141"/>
      <c r="D30" s="142"/>
      <c r="E30" s="149"/>
      <c r="F30" s="141"/>
      <c r="G30" s="141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3"/>
      <c r="E31" s="143"/>
      <c r="F31" s="143"/>
      <c r="G31" s="140"/>
      <c r="H31" s="16"/>
      <c r="I31" s="101"/>
      <c r="J31" s="10"/>
      <c r="K31" s="10"/>
      <c r="L31" s="10"/>
    </row>
    <row r="32" spans="1:12" ht="12.75">
      <c r="A32" s="149"/>
      <c r="B32" s="141"/>
      <c r="C32" s="141"/>
      <c r="D32" s="142"/>
      <c r="E32" s="149"/>
      <c r="F32" s="141"/>
      <c r="G32" s="141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41"/>
      <c r="C34" s="141"/>
      <c r="D34" s="142"/>
      <c r="E34" s="149"/>
      <c r="F34" s="141"/>
      <c r="G34" s="141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41"/>
      <c r="C36" s="141"/>
      <c r="D36" s="142"/>
      <c r="E36" s="149"/>
      <c r="F36" s="141"/>
      <c r="G36" s="141"/>
      <c r="H36" s="153"/>
      <c r="I36" s="154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49"/>
      <c r="B38" s="141"/>
      <c r="C38" s="141"/>
      <c r="D38" s="142"/>
      <c r="E38" s="149"/>
      <c r="F38" s="141"/>
      <c r="G38" s="141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41"/>
      <c r="C40" s="141"/>
      <c r="D40" s="142"/>
      <c r="E40" s="149"/>
      <c r="F40" s="141"/>
      <c r="G40" s="141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266</v>
      </c>
      <c r="B44" s="179"/>
      <c r="C44" s="153"/>
      <c r="D44" s="154"/>
      <c r="E44" s="26"/>
      <c r="F44" s="165"/>
      <c r="G44" s="141"/>
      <c r="H44" s="141"/>
      <c r="I44" s="142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50" t="s">
        <v>267</v>
      </c>
      <c r="B46" s="179"/>
      <c r="C46" s="165" t="s">
        <v>333</v>
      </c>
      <c r="D46" s="139"/>
      <c r="E46" s="139"/>
      <c r="F46" s="139"/>
      <c r="G46" s="139"/>
      <c r="H46" s="139"/>
      <c r="I46" s="129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269</v>
      </c>
      <c r="B48" s="179"/>
      <c r="C48" s="180" t="s">
        <v>334</v>
      </c>
      <c r="D48" s="181"/>
      <c r="E48" s="182"/>
      <c r="F48" s="16"/>
      <c r="G48" s="51" t="s">
        <v>270</v>
      </c>
      <c r="H48" s="180" t="s">
        <v>338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79"/>
      <c r="C50" s="185" t="s">
        <v>328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271</v>
      </c>
      <c r="B52" s="162"/>
      <c r="C52" s="180" t="s">
        <v>335</v>
      </c>
      <c r="D52" s="181"/>
      <c r="E52" s="181"/>
      <c r="F52" s="181"/>
      <c r="G52" s="181"/>
      <c r="H52" s="181"/>
      <c r="I52" s="167"/>
      <c r="J52" s="10"/>
      <c r="K52" s="10"/>
      <c r="L52" s="10"/>
    </row>
    <row r="53" spans="1:12" ht="12.75">
      <c r="A53" s="108"/>
      <c r="B53" s="20"/>
      <c r="C53" s="130" t="s">
        <v>272</v>
      </c>
      <c r="D53" s="130"/>
      <c r="E53" s="130"/>
      <c r="F53" s="130"/>
      <c r="G53" s="130"/>
      <c r="H53" s="13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273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305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306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307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308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31" t="s">
        <v>276</v>
      </c>
      <c r="H62" s="132"/>
      <c r="I62" s="13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talija.bilic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16" sqref="A116:K116"/>
    </sheetView>
  </sheetViews>
  <sheetFormatPr defaultColWidth="9.140625" defaultRowHeight="12.75"/>
  <cols>
    <col min="1" max="9" width="9.140625" style="52" customWidth="1"/>
    <col min="10" max="10" width="13.00390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325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277</v>
      </c>
      <c r="J4" s="59" t="s">
        <v>318</v>
      </c>
      <c r="K4" s="60" t="s">
        <v>319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236327276</v>
      </c>
      <c r="K8" s="53">
        <f>K9+K16+K26+K35+K39</f>
        <v>235528768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4698822</v>
      </c>
      <c r="K9" s="53">
        <f>SUM(K10:K15)</f>
        <v>4137793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4698822</v>
      </c>
      <c r="K11" s="7">
        <v>4137793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0</v>
      </c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95422601</v>
      </c>
      <c r="K16" s="53">
        <f>SUM(K17:K25)</f>
        <v>95193380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5795419</v>
      </c>
      <c r="K17" s="7">
        <v>5795418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87176652</v>
      </c>
      <c r="K18" s="7">
        <v>87052917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725935</v>
      </c>
      <c r="K19" s="7">
        <v>686513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1696845</v>
      </c>
      <c r="K20" s="7">
        <v>1630782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27750</v>
      </c>
      <c r="K23" s="7">
        <v>27750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128743449</v>
      </c>
      <c r="K26" s="53">
        <f>SUM(K27:K34)</f>
        <v>128743450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128728900</v>
      </c>
      <c r="K27" s="7">
        <v>128728900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12899</v>
      </c>
      <c r="K29" s="7">
        <v>12899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1650</v>
      </c>
      <c r="K33" s="7">
        <v>1651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7462404</v>
      </c>
      <c r="K35" s="53">
        <f>SUM(K36:K38)</f>
        <v>7454145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6975500</v>
      </c>
      <c r="K36" s="7">
        <v>6975500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486904</v>
      </c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0</v>
      </c>
      <c r="K38" s="7">
        <v>478645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22818906</v>
      </c>
      <c r="K40" s="53">
        <f>K41+K49+K56+K64</f>
        <v>21588248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v>7463247</v>
      </c>
      <c r="K41" s="53">
        <f>SUM(K42:K48)</f>
        <v>7428816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/>
      <c r="K42" s="7"/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7406768</v>
      </c>
      <c r="K45" s="7">
        <v>7382990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56479</v>
      </c>
      <c r="K46" s="7">
        <v>45826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10971960</v>
      </c>
      <c r="K49" s="53">
        <f>SUM(K50:K55)</f>
        <v>10169050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2203868</v>
      </c>
      <c r="K50" s="7">
        <v>2453433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8618329</v>
      </c>
      <c r="K51" s="7">
        <v>7539546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57593</v>
      </c>
      <c r="K53" s="7">
        <v>51394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92170</v>
      </c>
      <c r="K54" s="7">
        <v>122661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0</v>
      </c>
      <c r="K55" s="7">
        <v>2016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3680591</v>
      </c>
      <c r="K56" s="53">
        <f>SUM(K57:K63)</f>
        <v>3551196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2561362</v>
      </c>
      <c r="K58" s="7">
        <v>2439557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1100602</v>
      </c>
      <c r="K62" s="7">
        <v>1100602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18627</v>
      </c>
      <c r="K63" s="7">
        <v>11037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703108</v>
      </c>
      <c r="K64" s="7">
        <v>439186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269857</v>
      </c>
      <c r="K65" s="7">
        <v>4128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259416039</v>
      </c>
      <c r="K66" s="53">
        <f>K7+K8+K40+K65</f>
        <v>257121144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3061129</v>
      </c>
      <c r="K67" s="8">
        <v>3613853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151025425</v>
      </c>
      <c r="K69" s="54">
        <f>K70+K71+K72+K78+K79+K82+K85</f>
        <v>148959620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110466000</v>
      </c>
      <c r="K70" s="7">
        <v>110466000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0</v>
      </c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72251590</v>
      </c>
      <c r="K78" s="7">
        <v>72251590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-23880532</v>
      </c>
      <c r="K79" s="53">
        <f>K80-K81</f>
        <v>-31692165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23880532</v>
      </c>
      <c r="K81" s="7">
        <v>31692165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-7811633</v>
      </c>
      <c r="K82" s="53">
        <f>K83-K84</f>
        <v>-2065805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7811633</v>
      </c>
      <c r="K84" s="7">
        <v>2065805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1195700</v>
      </c>
      <c r="K87" s="7">
        <v>1195700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3259025</v>
      </c>
      <c r="K90" s="53">
        <f>SUM(K91:K99)</f>
        <v>3557891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3259025</v>
      </c>
      <c r="K93" s="7">
        <v>3557891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103935889</v>
      </c>
      <c r="K100" s="53">
        <f>SUM(K101:K112)</f>
        <v>103407933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54675201</v>
      </c>
      <c r="K101" s="7">
        <v>55164115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0</v>
      </c>
      <c r="K102" s="7">
        <v>1033881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1100093</v>
      </c>
      <c r="K103" s="7">
        <v>544418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117265</v>
      </c>
      <c r="K104" s="7">
        <v>209326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13611651</v>
      </c>
      <c r="K105" s="7">
        <v>13839071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2919616</v>
      </c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>
        <v>2554665</v>
      </c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824202</v>
      </c>
      <c r="K108" s="7">
        <v>744103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655294</v>
      </c>
      <c r="K109" s="7">
        <v>353172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30032567</v>
      </c>
      <c r="K112" s="7">
        <v>28965182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0</v>
      </c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259416039</v>
      </c>
      <c r="K114" s="53">
        <f>K69+K86+K90+K100+K113</f>
        <v>257121144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3061129</v>
      </c>
      <c r="K115" s="8">
        <v>3613853</v>
      </c>
    </row>
    <row r="116" spans="1:11" ht="12.75">
      <c r="A116" s="196" t="s">
        <v>309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310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3" sqref="A43:IV4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278</v>
      </c>
      <c r="J4" s="252" t="s">
        <v>318</v>
      </c>
      <c r="K4" s="252"/>
      <c r="L4" s="252" t="s">
        <v>319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10395915</v>
      </c>
      <c r="K7" s="54">
        <f>SUM(K8:K9)</f>
        <v>10395915</v>
      </c>
      <c r="L7" s="54">
        <f>SUM(L8:L9)</f>
        <v>8924588</v>
      </c>
      <c r="M7" s="54">
        <f>SUM(M8:M9)</f>
        <v>8924588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8780934</v>
      </c>
      <c r="K8" s="7">
        <v>8780934</v>
      </c>
      <c r="L8" s="7">
        <v>6087222</v>
      </c>
      <c r="M8" s="7">
        <v>6087222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1614981</v>
      </c>
      <c r="K9" s="7">
        <v>1614981</v>
      </c>
      <c r="L9" s="7">
        <v>2837366</v>
      </c>
      <c r="M9" s="7">
        <v>2837366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13007755</v>
      </c>
      <c r="K10" s="53">
        <f>K11+K12+K16+K20+K21+K22+K25+K26</f>
        <v>13007755</v>
      </c>
      <c r="L10" s="53">
        <f>L11+L12+L16+L20+L21+L22+L25+L26</f>
        <v>10965662</v>
      </c>
      <c r="M10" s="53">
        <f>M11+M12+M16+M20+M21+M22+M25+M26</f>
        <v>10965662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8706375</v>
      </c>
      <c r="K12" s="53">
        <f>SUM(K13:K15)</f>
        <v>8706375</v>
      </c>
      <c r="L12" s="53">
        <f>SUM(L13:L15)</f>
        <v>7001961</v>
      </c>
      <c r="M12" s="53">
        <f>SUM(M13:M15)</f>
        <v>7001961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568921</v>
      </c>
      <c r="K13" s="7">
        <v>568921</v>
      </c>
      <c r="L13" s="7">
        <v>631105</v>
      </c>
      <c r="M13" s="7">
        <v>631105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6306487</v>
      </c>
      <c r="K14" s="7">
        <v>6306487</v>
      </c>
      <c r="L14" s="7">
        <v>4228057</v>
      </c>
      <c r="M14" s="7">
        <v>4228057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1830967</v>
      </c>
      <c r="K15" s="7">
        <v>1830967</v>
      </c>
      <c r="L15" s="7">
        <v>2142799</v>
      </c>
      <c r="M15" s="7">
        <v>2142799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2393470</v>
      </c>
      <c r="K16" s="53">
        <f>SUM(K17:K19)</f>
        <v>2393470</v>
      </c>
      <c r="L16" s="53">
        <f>SUM(L17:L19)</f>
        <v>2190248</v>
      </c>
      <c r="M16" s="53">
        <f>SUM(M17:M19)</f>
        <v>2190248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1559987</v>
      </c>
      <c r="K17" s="7">
        <v>1559987</v>
      </c>
      <c r="L17" s="7">
        <v>1399430</v>
      </c>
      <c r="M17" s="7">
        <v>1399430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482201</v>
      </c>
      <c r="K18" s="7">
        <v>482201</v>
      </c>
      <c r="L18" s="7">
        <v>470545</v>
      </c>
      <c r="M18" s="7">
        <v>470545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351282</v>
      </c>
      <c r="K19" s="7">
        <v>351282</v>
      </c>
      <c r="L19" s="7">
        <v>320273</v>
      </c>
      <c r="M19" s="7">
        <v>320273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685491</v>
      </c>
      <c r="K20" s="7">
        <v>685491</v>
      </c>
      <c r="L20" s="7">
        <v>802694</v>
      </c>
      <c r="M20" s="7">
        <v>802694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1216795</v>
      </c>
      <c r="K21" s="7">
        <v>1216795</v>
      </c>
      <c r="L21" s="7">
        <v>970669</v>
      </c>
      <c r="M21" s="7">
        <v>970669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5624</v>
      </c>
      <c r="K26" s="7">
        <v>5624</v>
      </c>
      <c r="L26" s="7">
        <v>90</v>
      </c>
      <c r="M26" s="7">
        <v>90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121268</v>
      </c>
      <c r="K27" s="53">
        <f>SUM(K28:K32)</f>
        <v>121268</v>
      </c>
      <c r="L27" s="53">
        <f>SUM(L28:L32)</f>
        <v>107636</v>
      </c>
      <c r="M27" s="53">
        <f>SUM(M28:M32)</f>
        <v>107636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118963</v>
      </c>
      <c r="K28" s="7">
        <v>118963</v>
      </c>
      <c r="L28" s="7">
        <v>97057</v>
      </c>
      <c r="M28" s="7">
        <v>97057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2305</v>
      </c>
      <c r="K29" s="7">
        <v>2305</v>
      </c>
      <c r="L29" s="7">
        <v>9194</v>
      </c>
      <c r="M29" s="7">
        <v>9194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>
        <v>1385</v>
      </c>
      <c r="M32" s="7">
        <v>1385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198849</v>
      </c>
      <c r="K33" s="53">
        <f>SUM(K34:K37)</f>
        <v>198849</v>
      </c>
      <c r="L33" s="53">
        <f>SUM(L34:L37)</f>
        <v>132367</v>
      </c>
      <c r="M33" s="53">
        <f>SUM(M34:M37)</f>
        <v>132367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198849</v>
      </c>
      <c r="K35" s="7">
        <v>198849</v>
      </c>
      <c r="L35" s="7">
        <v>132367</v>
      </c>
      <c r="M35" s="7">
        <v>132367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10517183</v>
      </c>
      <c r="K42" s="53">
        <f>K7+K27+K38+K40</f>
        <v>10517183</v>
      </c>
      <c r="L42" s="53">
        <f>L7+L27+L38+L40</f>
        <v>9032224</v>
      </c>
      <c r="M42" s="53">
        <f>M7+M27+M38+M40</f>
        <v>9032224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13206604</v>
      </c>
      <c r="K43" s="53">
        <f>K10+K33+K39+K41</f>
        <v>13206604</v>
      </c>
      <c r="L43" s="53">
        <f>L10+L33+L39+L41</f>
        <v>11098029</v>
      </c>
      <c r="M43" s="53">
        <f>M10+M33+M39+M41</f>
        <v>11098029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-2689421</v>
      </c>
      <c r="K44" s="53">
        <f>K42-K43</f>
        <v>-2689421</v>
      </c>
      <c r="L44" s="53">
        <f>L42-L43</f>
        <v>-2065805</v>
      </c>
      <c r="M44" s="53">
        <f>M42-M43</f>
        <v>-2065805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2689421</v>
      </c>
      <c r="K46" s="53">
        <f>IF(K43&gt;K42,K43-K42,0)</f>
        <v>2689421</v>
      </c>
      <c r="L46" s="53">
        <f>IF(L43&gt;L42,L43-L42,0)</f>
        <v>2065805</v>
      </c>
      <c r="M46" s="53">
        <f>IF(M43&gt;M42,M43-M42,0)</f>
        <v>2065805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-2689421</v>
      </c>
      <c r="K48" s="53">
        <f>K44-K47</f>
        <v>-2689421</v>
      </c>
      <c r="L48" s="53">
        <f>L44-L47</f>
        <v>-2065805</v>
      </c>
      <c r="M48" s="53">
        <f>M44-M47</f>
        <v>-2065805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2689421</v>
      </c>
      <c r="K50" s="61">
        <f>IF(K48&lt;0,-K48,0)</f>
        <v>2689421</v>
      </c>
      <c r="L50" s="61">
        <f>IF(L48&lt;0,-L48,0)</f>
        <v>2065805</v>
      </c>
      <c r="M50" s="61">
        <f>IF(M48&lt;0,-M48,0)</f>
        <v>2065805</v>
      </c>
    </row>
    <row r="51" spans="1:13" ht="12.75" customHeight="1">
      <c r="A51" s="196" t="s">
        <v>311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-2689421</v>
      </c>
      <c r="K53" s="7">
        <v>-2689421</v>
      </c>
      <c r="L53" s="7">
        <v>-2065805</v>
      </c>
      <c r="M53" s="7">
        <v>-2065805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-2689421</v>
      </c>
      <c r="K70" s="7">
        <v>-2689421</v>
      </c>
      <c r="L70" s="7">
        <v>-2065805</v>
      </c>
      <c r="M70" s="7">
        <v>-2065805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7" width="9.140625" style="52" customWidth="1"/>
    <col min="8" max="8" width="7.28125" style="52" customWidth="1"/>
    <col min="9" max="9" width="9.140625" style="52" customWidth="1"/>
    <col min="10" max="10" width="10.421875" style="52" customWidth="1"/>
    <col min="1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318</v>
      </c>
      <c r="K4" s="67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282</v>
      </c>
      <c r="K5" s="69" t="s">
        <v>283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-2689421</v>
      </c>
      <c r="K7" s="7">
        <v>-2065805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685491</v>
      </c>
      <c r="K8" s="7">
        <v>802694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2978385</v>
      </c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85266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>
        <v>3618550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2913662</v>
      </c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3888117</v>
      </c>
      <c r="K13" s="53">
        <f>SUM(K7:K12)</f>
        <v>2440705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4792058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721190</v>
      </c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589182</v>
      </c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>
        <v>1775285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v>1310372</v>
      </c>
      <c r="K18" s="53">
        <f>SUM(K14:K17)</f>
        <v>6567343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2577745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4126638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3852206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>
        <v>861</v>
      </c>
      <c r="K23" s="7">
        <v>1542921</v>
      </c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861</v>
      </c>
      <c r="K27" s="53">
        <f>SUM(K22:K26)</f>
        <v>5395127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441168</v>
      </c>
      <c r="K28" s="7"/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441168</v>
      </c>
      <c r="K31" s="53">
        <f>SUM(K28:K30)</f>
        <v>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5395127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440307</v>
      </c>
      <c r="K33" s="53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2160135</v>
      </c>
      <c r="K39" s="7">
        <v>255771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2160135</v>
      </c>
      <c r="K44" s="53">
        <f>SUM(K39:K43)</f>
        <v>255771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2160135</v>
      </c>
      <c r="K46" s="53">
        <f>IF(K44&gt;K38,K44-K38,0)</f>
        <v>255771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v>3888978</v>
      </c>
      <c r="K47" s="53">
        <f>IF(K19-K20+K32-K33+K45-K46&gt;0,K19-K20+K32-K33+K45-K46,0)</f>
        <v>1012718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v>3911675</v>
      </c>
      <c r="K48" s="53">
        <v>1451904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802783</v>
      </c>
      <c r="K49" s="7">
        <v>780086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22697</v>
      </c>
      <c r="K51" s="7">
        <v>340900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780086</v>
      </c>
      <c r="K52" s="61">
        <f>K49+K50-K51</f>
        <v>439186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318</v>
      </c>
      <c r="K4" s="67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282</v>
      </c>
      <c r="K5" s="73" t="s">
        <v>283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281</v>
      </c>
      <c r="D2" s="269"/>
      <c r="E2" s="77" t="s">
        <v>336</v>
      </c>
      <c r="F2" s="43" t="s">
        <v>250</v>
      </c>
      <c r="G2" s="270" t="s">
        <v>337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304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282</v>
      </c>
      <c r="K4" s="83" t="s">
        <v>283</v>
      </c>
    </row>
    <row r="5" spans="1:11" ht="12.75">
      <c r="A5" s="274" t="s">
        <v>284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110466000</v>
      </c>
      <c r="K5" s="45">
        <v>110466000</v>
      </c>
    </row>
    <row r="6" spans="1:11" ht="12.75">
      <c r="A6" s="274" t="s">
        <v>285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286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287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-23880532</v>
      </c>
      <c r="K8" s="46">
        <v>-31692165</v>
      </c>
    </row>
    <row r="9" spans="1:11" ht="12.75">
      <c r="A9" s="274" t="s">
        <v>288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-2689421</v>
      </c>
      <c r="K9" s="46">
        <v>-2065805</v>
      </c>
    </row>
    <row r="10" spans="1:11" ht="12.75">
      <c r="A10" s="274" t="s">
        <v>289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290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291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292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>
        <v>72251590</v>
      </c>
      <c r="K13" s="46">
        <v>72251590</v>
      </c>
    </row>
    <row r="14" spans="1:11" ht="12.75">
      <c r="A14" s="276" t="s">
        <v>293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156147637</v>
      </c>
      <c r="K14" s="79">
        <f>SUM(K5:K13)</f>
        <v>148959620</v>
      </c>
    </row>
    <row r="15" spans="1:11" ht="12.75">
      <c r="A15" s="274" t="s">
        <v>294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295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296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297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298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299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300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301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302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23" sqref="C2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343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344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345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346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347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348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349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350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351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128" t="s">
        <v>325</v>
      </c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2012-04-26T09:24:48Z</cp:lastPrinted>
  <dcterms:created xsi:type="dcterms:W3CDTF">2008-10-17T11:51:54Z</dcterms:created>
  <dcterms:modified xsi:type="dcterms:W3CDTF">2012-04-26T13:15:12Z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