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<sst xmlns="http://schemas.openxmlformats.org/spreadsheetml/2006/main" count="408" uniqueCount="354">
  <si>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</si>
  <si>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</si>
  <si>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</si>
  <si>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</si>
  <si>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</si>
  <si>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</si>
  <si>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</si>
  <si>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</si>
  <si>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</si>
  <si>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</si>
  <si>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</si>
  <si>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</si>
  <si>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</si>
  <si>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</si>
  <si>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</si>
  <si>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</si>
  <si>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</si>
  <si>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</si>
  <si>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</si>
  <si>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</si>
  <si>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</si>
  <si>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</si>
  <si>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</si>
  <si>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</si>
  <si>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</si>
  <si>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</si>
  <si>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</si>
  <si>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</si>
  <si>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</si>
  <si>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</si>
  <si>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</si>
  <si>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</si>
  <si>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</si>
  <si>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</si>
  <si>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</si>
  <si>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</si>
  <si>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</si>
  <si>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</si>
  <si>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</si>
  <si>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</si>
  <si>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</si>
  <si>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</si>
  <si>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</si>
  <si>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</si>
  <si>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</si>
  <si>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</si>
  <si>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</si>
  <si>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</si>
  <si>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</si>
  <si>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</si>
  <si>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</si>
  <si>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</si>
  <si>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</si>
  <si>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</si>
  <si>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</si>
  <si>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</si>
  <si>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</si>
  <si>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</si>
  <si>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</si>
  <si>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</si>
  <si>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</si>
  <si>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</si>
  <si>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</si>
  <si>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</si>
  <si>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</si>
  <si>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</si>
  <si>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</si>
  <si>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</si>
  <si>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</si>
  <si>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</si>
  <si>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</si>
  <si>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</si>
  <si>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</si>
  <si>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</si>
  <si>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</si>
  <si>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</si>
  <si>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</si>
  <si>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</si>
  <si>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</si>
  <si>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</si>
  <si>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</si>
  <si>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</si>
  <si>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</si>
  <si>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</si>
  <si>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</si>
  <si>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</si>
  <si>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</si>
  <si>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</si>
  <si>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</si>
  <si>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</si>
  <si>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</si>
  <si>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</si>
  <si>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</si>
  <si>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</si>
  <si>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</si>
  <si>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</si>
  <si>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</si>
  <si>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</si>
  <si>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</si>
  <si>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</si>
  <si>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</si>
  <si>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</si>
  <si>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</si>
  <si>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</si>
  <si>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</si>
  <si>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</si>
  <si>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</si>
  <si>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</si>
  <si>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</si>
  <si>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</si>
  <si>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</si>
  <si>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</si>
  <si>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</si>
  <si>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</si>
  <si>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</si>
  <si>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</si>
  <si>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</si>
  <si>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</si>
  <si>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</si>
  <si>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</si>
  <si>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</si>
  <si>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</si>
  <si>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</si>
  <si>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</si>
  <si>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</si>
  <si>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</si>
  <si>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</si>
  <si>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</si>
  <si>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</si>
  <si>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</si>
  <si>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</si>
  <si>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</si>
  <si>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</si>
  <si>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</si>
  <si>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</si>
  <si>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</si>
  <si>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</si>
  <si>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</si>
  <si>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</si>
  <si>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</si>
  <si>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</si>
  <si>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</si>
  <si>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</si>
  <si>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</si>
  <si>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</si>
  <si>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</si>
  <si>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</si>
  <si>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</si>
  <si>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</si>
  <si>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</si>
  <si>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</si>
  <si>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</si>
  <si>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</si>
  <si>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</si>
  <si>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</si>
  <si>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</si>
  <si>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</si>
  <si>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</si>
  <si>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</si>
  <si>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</si>
  <si>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</si>
  <si>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</si>
  <si>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</si>
  <si>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</si>
  <si>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</si>
  <si>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</si>
  <si>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</si>
  <si>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</si>
  <si>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</si>
  <si>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</si>
  <si>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</si>
  <si>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</si>
  <si>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</si>
  <si>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</si>
  <si>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</si>
  <si>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</si>
  <si>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</si>
  <si>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</si>
  <si>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</si>
  <si>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</si>
  <si>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</si>
  <si>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</si>
  <si>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</si>
  <si>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</si>
  <si>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</si>
  <si>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</si>
  <si>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</si>
  <si>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</si>
  <si>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</si>
  <si>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</si>
  <si>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</si>
  <si>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</si>
  <si>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</si>
  <si>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</si>
  <si>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</si>
  <si>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</si>
  <si>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</si>
  <si>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</si>
  <si>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</si>
  <si>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</si>
  <si>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</si>
  <si>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</si>
  <si>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</si>
  <si>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</si>
  <si>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</si>
  <si>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</si>
  <si>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</si>
  <si>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</si>
  <si>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</si>
  <si>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</si>
  <si>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</si>
  <si>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</si>
  <si>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</si>
  <si>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</si>
  <si>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</si>
  <si>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</si>
  <si>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</si>
  <si>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</si>
  <si>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</si>
  <si>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</si>
  <si>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</si>
  <si>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</si>
  <si>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</si>
  <si>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</si>
  <si>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</si>
  <si>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</si>
  <si>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</si>
  <si>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</si>
  <si>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</si>
  <si>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</si>
  <si>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</si>
  <si>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</si>
  <si>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</si>
  <si>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</si>
  <si>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</si>
  <si>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</si>
  <si>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</si>
  <si>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</si>
  <si>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</si>
  <si>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</si>
  <si>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</si>
  <si>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</si>
  <si>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</si>
  <si>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</si>
  <si>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</si>
  <si>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</si>
  <si>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</si>
  <si>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</si>
  <si>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</si>
  <si>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</si>
  <si>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</si>
  <si>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</si>
  <si>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</si>
  <si>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</si>
  <si>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</si>
  <si>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</si>
  <si>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</si>
  <si>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</si>
  <si>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</si>
  <si>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</si>
  <si>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</si>
  <si>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</si>
  <si>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</si>
  <si>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</si>
  <si>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</si>
  <si>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</si>
  <si>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</si>
  <si>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</si>
  <si>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</si>
  <si>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</si>
  <si>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</si>
  <si>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</si>
  <si>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</si>
  <si>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</si>
  <si>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</si>
  <si>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</si>
  <si>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</si>
  <si>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</si>
  <si>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</si>
  <si>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</si>
  <si>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</si>
  <si>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</si>
  <si>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</si>
  <si>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</si>
  <si>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</si>
  <si>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</si>
  <si>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</si>
  <si>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</si>
  <si>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</si>
  <si>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</si>
  <si>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</si>
  <si>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</si>
  <si>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</si>
  <si>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</si>
  <si>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</si>
  <si>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</si>
  <si>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</si>
  <si>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</si>
  <si>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</si>
  <si>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</si>
  <si>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</si>
  <si>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</si>
  <si>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</si>
  <si>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</si>
  <si>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</si>
  <si>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</si>
  <si>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</si>
  <si>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</si>
  <si>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</si>
  <si>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</si>
  <si>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</si>
  <si>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</si>
  <si>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</si>
  <si>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</si>
  <si>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</si>
  <si>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</si>
  <si>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</si>
  <si>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</si>
  <si>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</si>
  <si>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</si>
  <si>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</si>
  <si>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</si>
  <si>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</si>
  <si>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03203077</t>
  </si>
  <si>
    <t>07538718933</t>
  </si>
  <si>
    <t>PULA</t>
  </si>
  <si>
    <t>NARODNI TRG 10</t>
  </si>
  <si>
    <t>natalija.bilic@istra-trgovina.hr</t>
  </si>
  <si>
    <t>ISTARSKA</t>
  </si>
  <si>
    <t>NE</t>
  </si>
  <si>
    <t>BILIĆ NATALIJA</t>
  </si>
  <si>
    <t>052535101</t>
  </si>
  <si>
    <t>052535125</t>
  </si>
  <si>
    <t>VENCL ZORAN</t>
  </si>
  <si>
    <t>01.01.2011.</t>
  </si>
  <si>
    <t>31.12.2011.</t>
  </si>
  <si>
    <t>040016469</t>
  </si>
  <si>
    <t>4690</t>
  </si>
  <si>
    <t>www.istra-trgovina.hr</t>
  </si>
  <si>
    <t>ISTRA d.d. PULA</t>
  </si>
  <si>
    <t>ISTRA D.D. PULA</t>
  </si>
  <si>
    <t>01.01.</t>
  </si>
  <si>
    <t>01.01.2011.-31.12.2011.</t>
  </si>
  <si>
    <t>Obveznik: __ISTRA DD PULA___________________________________________________________</t>
  </si>
  <si>
    <t>u razdoblju 01.01.2011. do 31.12.2011.</t>
  </si>
  <si>
    <t>ISTRA DD PULA</t>
  </si>
  <si>
    <t>ISTRA dd PULA</t>
  </si>
  <si>
    <t xml:space="preserve">Istra d.d. Pula je u  razdoblju 01.01.-31.12.2011. g. ostvarila 17 % manje ukupnih i poslovnih  </t>
  </si>
  <si>
    <t>prihoda u odnosu na isto razdoblje prethodne godine.</t>
  </si>
  <si>
    <t>Poslovni rezultat pokazuje negativni trend kao posljedica pada kupovne moći stanovništva.</t>
  </si>
  <si>
    <t>U dugoročnim obvezama bilježimo dvostruko povećanje kao posljedica kreditne zaduženosti.</t>
  </si>
  <si>
    <t>U promatranom razdoblju nije bilo promjene računovodstvenih politika.</t>
  </si>
  <si>
    <t>Zoran Vencl</t>
  </si>
  <si>
    <t>Član Uprave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</si>
</sst>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talija.bilic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31" sqref="I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334</v>
      </c>
      <c r="F2" s="12"/>
      <c r="G2" s="13" t="s">
        <v>250</v>
      </c>
      <c r="H2" s="120" t="s">
        <v>335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336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324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340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52100</v>
      </c>
      <c r="D14" s="179"/>
      <c r="E14" s="16"/>
      <c r="F14" s="173" t="s">
        <v>325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326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327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338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359</v>
      </c>
      <c r="D22" s="173" t="s">
        <v>325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3" t="s">
        <v>328</v>
      </c>
      <c r="E24" s="136"/>
      <c r="F24" s="136"/>
      <c r="G24" s="137"/>
      <c r="H24" s="51" t="s">
        <v>261</v>
      </c>
      <c r="I24" s="122">
        <v>150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329</v>
      </c>
      <c r="D26" s="25"/>
      <c r="E26" s="33"/>
      <c r="F26" s="24"/>
      <c r="G26" s="138" t="s">
        <v>263</v>
      </c>
      <c r="H26" s="159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74"/>
      <c r="C30" s="174"/>
      <c r="D30" s="175"/>
      <c r="E30" s="148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/>
      <c r="B32" s="174"/>
      <c r="C32" s="174"/>
      <c r="D32" s="175"/>
      <c r="E32" s="148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330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331</v>
      </c>
      <c r="D48" s="156"/>
      <c r="E48" s="157"/>
      <c r="F48" s="16"/>
      <c r="G48" s="51" t="s">
        <v>271</v>
      </c>
      <c r="H48" s="160" t="s">
        <v>332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327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333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natalija.bilic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8">
      <selection activeCell="K78" sqref="K78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240450344</v>
      </c>
      <c r="K8" s="53">
        <f>K9+K16+K26+K35+K39</f>
        <v>236381545.26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3642722</v>
      </c>
      <c r="K9" s="53">
        <f>SUM(K10:K15)</f>
        <v>4719791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3642722</v>
      </c>
      <c r="K11" s="7">
        <v>4719791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100587675</v>
      </c>
      <c r="K16" s="53">
        <f>SUM(K17:K25)</f>
        <v>95455743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5795418</v>
      </c>
      <c r="K17" s="7">
        <v>5795418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92250096</v>
      </c>
      <c r="K18" s="7">
        <v>87211614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1063393</v>
      </c>
      <c r="K19" s="7">
        <v>725935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1451018</v>
      </c>
      <c r="K20" s="7">
        <v>1695026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27750</v>
      </c>
      <c r="K23" s="7">
        <v>27750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128723450</v>
      </c>
      <c r="K26" s="53">
        <f>SUM(K27:K34)</f>
        <v>128743450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128708900</v>
      </c>
      <c r="K27" s="7">
        <v>128728900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12899</v>
      </c>
      <c r="K29" s="7">
        <v>12899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1651</v>
      </c>
      <c r="K33" s="7">
        <v>1651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7496497</v>
      </c>
      <c r="K35" s="53">
        <f>SUM(K36:K38)</f>
        <v>7462561.26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6975500</v>
      </c>
      <c r="K36" s="7">
        <v>6975500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520997</v>
      </c>
      <c r="K38" s="7">
        <v>487061.26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25738538</v>
      </c>
      <c r="K40" s="53">
        <f>K41+K49+K56+K64</f>
        <v>22855095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10458183</v>
      </c>
      <c r="K41" s="53">
        <f>SUM(K42:K48)</f>
        <v>7590340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10376335</v>
      </c>
      <c r="K45" s="7">
        <v>7533861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81848</v>
      </c>
      <c r="K46" s="7">
        <v>56479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9362594</v>
      </c>
      <c r="K49" s="53">
        <f>SUM(K50:K55)</f>
        <v>10873493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1922585</v>
      </c>
      <c r="K50" s="7">
        <v>2207682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7132286</v>
      </c>
      <c r="K51" s="7">
        <v>8564375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86639</v>
      </c>
      <c r="K53" s="7">
        <v>57593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221084</v>
      </c>
      <c r="K54" s="7">
        <v>43843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/>
      <c r="K55" s="7"/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5114978</v>
      </c>
      <c r="K56" s="53">
        <f>SUM(K57:K63)</f>
        <v>3667829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4991362</v>
      </c>
      <c r="K58" s="7">
        <v>2561362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100000</v>
      </c>
      <c r="K62" s="7">
        <v>1100602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23616</v>
      </c>
      <c r="K63" s="7">
        <v>5865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802783</v>
      </c>
      <c r="K64" s="7">
        <v>723433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4483</v>
      </c>
      <c r="K65" s="7">
        <v>4223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266193365</v>
      </c>
      <c r="K66" s="53">
        <f>K7+K8+K40+K65</f>
        <v>259240863.26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4420093</v>
      </c>
      <c r="K67" s="8">
        <v>3079825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158837059</v>
      </c>
      <c r="K69" s="54">
        <f>K70+K71+K72+K78+K79+K82+K85</f>
        <v>150868074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110466000</v>
      </c>
      <c r="K70" s="7">
        <v>110466000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72251591</v>
      </c>
      <c r="K78" s="7">
        <v>72251590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-21340225</v>
      </c>
      <c r="K79" s="53">
        <f>K80-K81</f>
        <v>-23880532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21340225</v>
      </c>
      <c r="K81" s="7">
        <v>23880532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-2540307</v>
      </c>
      <c r="K82" s="53">
        <f>K83-K84</f>
        <v>-7968984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2540307</v>
      </c>
      <c r="K84" s="7">
        <v>7968984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1595393</v>
      </c>
      <c r="K86" s="53">
        <f>SUM(K87:K89)</f>
        <v>1595393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1595393</v>
      </c>
      <c r="K87" s="7">
        <v>1595393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0</v>
      </c>
      <c r="K90" s="53">
        <f>SUM(K91:K99)</f>
        <v>4782130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>
        <v>3619026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>
        <v>1163104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105760913</v>
      </c>
      <c r="K100" s="53">
        <f>SUM(K101:K112)</f>
        <v>101995266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54613503</v>
      </c>
      <c r="K101" s="7">
        <v>54404232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4062567</v>
      </c>
      <c r="K103" s="7">
        <v>730386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168124</v>
      </c>
      <c r="K104" s="7">
        <v>103442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16050907</v>
      </c>
      <c r="K105" s="7">
        <v>13553211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>
        <v>2919617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1230965</v>
      </c>
      <c r="K108" s="7">
        <v>826929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1397020</v>
      </c>
      <c r="K109" s="7">
        <v>588599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28237827</v>
      </c>
      <c r="K112" s="7">
        <v>28868850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266193365</v>
      </c>
      <c r="K114" s="53">
        <f>K69+K86+K90+K100+K113</f>
        <v>259240863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4420093</v>
      </c>
      <c r="K115" s="8">
        <v>3079825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7">
      <selection activeCell="M29" sqref="M2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64081878</v>
      </c>
      <c r="K7" s="54">
        <f>SUM(K8:K9)</f>
        <v>15274257</v>
      </c>
      <c r="L7" s="54">
        <f>SUM(L8:L9)</f>
        <v>53063664</v>
      </c>
      <c r="M7" s="54">
        <f>SUM(M8:M9)</f>
        <v>16837397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50793780</v>
      </c>
      <c r="K8" s="7">
        <v>13980794</v>
      </c>
      <c r="L8" s="7">
        <v>42191778</v>
      </c>
      <c r="M8" s="7">
        <v>11501564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13288098</v>
      </c>
      <c r="K9" s="7">
        <v>1293463</v>
      </c>
      <c r="L9" s="7">
        <v>10871886</v>
      </c>
      <c r="M9" s="7">
        <v>5335833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66242377</v>
      </c>
      <c r="K10" s="53">
        <f>K11+K12+K16+K20+K21+K22+K25+K26</f>
        <v>17329982.02</v>
      </c>
      <c r="L10" s="53">
        <f>L11+L12+L16+L20+L21+L22+L25+L26</f>
        <v>60089821</v>
      </c>
      <c r="M10" s="53">
        <f>M11+M12+M16+M20+M21+M22+M25+M26</f>
        <v>16058299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45524897</v>
      </c>
      <c r="K12" s="53">
        <f>SUM(K13:K15)</f>
        <v>12864920</v>
      </c>
      <c r="L12" s="53">
        <f>SUM(L13:L15)</f>
        <v>40969665</v>
      </c>
      <c r="M12" s="53">
        <f>SUM(M13:M15)</f>
        <v>11746343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2655535</v>
      </c>
      <c r="K13" s="7">
        <v>93939</v>
      </c>
      <c r="L13" s="7">
        <v>2465924</v>
      </c>
      <c r="M13" s="7">
        <v>550414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35479176</v>
      </c>
      <c r="K14" s="7">
        <v>9068493</v>
      </c>
      <c r="L14" s="7">
        <v>30546332</v>
      </c>
      <c r="M14" s="7">
        <v>8890929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7390186</v>
      </c>
      <c r="K15" s="7">
        <v>3702488</v>
      </c>
      <c r="L15" s="7">
        <v>7957409</v>
      </c>
      <c r="M15" s="7">
        <v>2305000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11465159</v>
      </c>
      <c r="K16" s="53">
        <f>SUM(K17:K19)</f>
        <v>2621403.02</v>
      </c>
      <c r="L16" s="53">
        <f>SUM(L17:L19)</f>
        <v>9981283</v>
      </c>
      <c r="M16" s="53">
        <f>SUM(M17:M19)</f>
        <v>2413730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7249732</v>
      </c>
      <c r="K17" s="7">
        <v>1662765</v>
      </c>
      <c r="L17" s="7">
        <v>6820620</v>
      </c>
      <c r="M17" s="7">
        <v>1649659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2546878</v>
      </c>
      <c r="K18" s="7">
        <v>447636.02</v>
      </c>
      <c r="L18" s="7">
        <v>1705215</v>
      </c>
      <c r="M18" s="7">
        <v>412415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1668549</v>
      </c>
      <c r="K19" s="7">
        <v>511002</v>
      </c>
      <c r="L19" s="7">
        <v>1455448</v>
      </c>
      <c r="M19" s="7">
        <v>351656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2748936</v>
      </c>
      <c r="K20" s="7">
        <v>687947</v>
      </c>
      <c r="L20" s="7">
        <v>3243951</v>
      </c>
      <c r="M20" s="7">
        <v>854376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6187978</v>
      </c>
      <c r="K21" s="7">
        <v>1039476</v>
      </c>
      <c r="L21" s="7">
        <v>5541990</v>
      </c>
      <c r="M21" s="7">
        <v>1048395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45274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45274</v>
      </c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57973</v>
      </c>
      <c r="K25" s="7">
        <v>57973</v>
      </c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212160</v>
      </c>
      <c r="K26" s="7">
        <v>58263</v>
      </c>
      <c r="L26" s="7">
        <v>352932</v>
      </c>
      <c r="M26" s="7">
        <v>-4545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846876</v>
      </c>
      <c r="K27" s="53">
        <f>SUM(K28:K32)</f>
        <v>125562</v>
      </c>
      <c r="L27" s="53">
        <f>SUM(L28:L32)</f>
        <v>469351</v>
      </c>
      <c r="M27" s="53">
        <f>SUM(M28:M32)</f>
        <v>110644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529039</v>
      </c>
      <c r="K28" s="7">
        <v>120652</v>
      </c>
      <c r="L28" s="7">
        <v>449856</v>
      </c>
      <c r="M28" s="7">
        <v>110644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168457</v>
      </c>
      <c r="K29" s="7">
        <v>4910</v>
      </c>
      <c r="L29" s="7">
        <v>19495</v>
      </c>
      <c r="M29" s="7"/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149380</v>
      </c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1226684</v>
      </c>
      <c r="K33" s="53">
        <f>SUM(K34:K37)</f>
        <v>628893</v>
      </c>
      <c r="L33" s="53">
        <f>SUM(L34:L37)</f>
        <v>1412178</v>
      </c>
      <c r="M33" s="53">
        <f>SUM(M34:M37)</f>
        <v>742064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1226615</v>
      </c>
      <c r="K35" s="7">
        <v>628824</v>
      </c>
      <c r="L35" s="7">
        <v>1012042</v>
      </c>
      <c r="M35" s="7">
        <v>341930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69</v>
      </c>
      <c r="K37" s="7">
        <v>69</v>
      </c>
      <c r="L37" s="7">
        <v>400136</v>
      </c>
      <c r="M37" s="7">
        <v>400134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64928754</v>
      </c>
      <c r="K42" s="53">
        <f>K7+K27+K38+K40</f>
        <v>15399819</v>
      </c>
      <c r="L42" s="53">
        <f>L7+L27+L38+L40</f>
        <v>53533015</v>
      </c>
      <c r="M42" s="53">
        <f>M7+M27+M38+M40</f>
        <v>16948041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67469061</v>
      </c>
      <c r="K43" s="53">
        <f>K10+K33+K39+K41</f>
        <v>17958875.02</v>
      </c>
      <c r="L43" s="53">
        <f>L10+L33+L39+L41</f>
        <v>61501999</v>
      </c>
      <c r="M43" s="53">
        <f>M10+M33+M39+M41</f>
        <v>16800363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-2540307</v>
      </c>
      <c r="K44" s="53">
        <f>K42-K43</f>
        <v>-2559056.0199999996</v>
      </c>
      <c r="L44" s="53">
        <f>L42-L43</f>
        <v>-7968984</v>
      </c>
      <c r="M44" s="53">
        <f>M42-M43</f>
        <v>147678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147678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2540307</v>
      </c>
      <c r="K46" s="53">
        <f>IF(K43&gt;K42,K43-K42,0)</f>
        <v>2559056.0199999996</v>
      </c>
      <c r="L46" s="53">
        <f>IF(L43&gt;L42,L43-L42,0)</f>
        <v>7968984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-2540307</v>
      </c>
      <c r="K48" s="53">
        <f>K44-K47</f>
        <v>-2559056.0199999996</v>
      </c>
      <c r="L48" s="53">
        <f>L44-L47</f>
        <v>-7968984</v>
      </c>
      <c r="M48" s="53">
        <f>M44-M47</f>
        <v>147678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147678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2540307</v>
      </c>
      <c r="K50" s="61">
        <f>IF(K48&lt;0,-K48,0)</f>
        <v>2559056.0199999996</v>
      </c>
      <c r="L50" s="61">
        <f>IF(L48&lt;0,-L48,0)</f>
        <v>7968984</v>
      </c>
      <c r="M50" s="61">
        <f>IF(M48&lt;0,-M48,0)</f>
        <v>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-2540307</v>
      </c>
      <c r="K56" s="6"/>
      <c r="L56" s="6">
        <v>-7968984</v>
      </c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-2540307</v>
      </c>
      <c r="K67" s="61">
        <f>K56+K66</f>
        <v>0</v>
      </c>
      <c r="L67" s="61">
        <f>L56+L66</f>
        <v>-7968984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K48" sqref="K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-2540307</v>
      </c>
      <c r="K7" s="7">
        <v>-7968984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2748936</v>
      </c>
      <c r="K8" s="7">
        <v>3243951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4232611</v>
      </c>
      <c r="K9" s="7">
        <v>52284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1749955</v>
      </c>
      <c r="K11" s="7">
        <v>2867844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59585</v>
      </c>
      <c r="K12" s="7">
        <v>4816326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6250780</v>
      </c>
      <c r="K13" s="53">
        <f>SUM(K7:K12)</f>
        <v>3011421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>
        <v>3765647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896547</v>
      </c>
      <c r="K15" s="7">
        <v>1510899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6998267</v>
      </c>
      <c r="K17" s="7">
        <v>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7894814</v>
      </c>
      <c r="K18" s="53">
        <f>SUM(K14:K17)</f>
        <v>5276546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1644034</v>
      </c>
      <c r="K20" s="53">
        <f>IF(K18&gt;K13,K18-K13,0)</f>
        <v>2265125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90654</v>
      </c>
      <c r="K22" s="7">
        <v>810912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>
        <v>1427149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610909</v>
      </c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701563</v>
      </c>
      <c r="K27" s="53">
        <f>SUM(K22:K26)</f>
        <v>2238061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450309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450309</v>
      </c>
      <c r="K31" s="53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251254</v>
      </c>
      <c r="K32" s="53">
        <f>IF(K27&gt;K31,K27-K31,0)</f>
        <v>2238061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3258705</v>
      </c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4755248</v>
      </c>
      <c r="K37" s="7"/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8013953</v>
      </c>
      <c r="K38" s="53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4486190</v>
      </c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2097811</v>
      </c>
      <c r="K43" s="7">
        <v>52286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6584001</v>
      </c>
      <c r="K44" s="53">
        <f>SUM(K39:K43)</f>
        <v>52286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1429952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52286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37172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79350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765611</v>
      </c>
      <c r="K49" s="7">
        <v>802783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37172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79350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802783</v>
      </c>
      <c r="K52" s="61">
        <f>K49+K50-K51</f>
        <v>723433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3">
      <selection activeCell="A21" sqref="A21:H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341</v>
      </c>
      <c r="F2" s="43" t="s">
        <v>250</v>
      </c>
      <c r="G2" s="285" t="s">
        <v>335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110466000</v>
      </c>
      <c r="K5" s="45">
        <v>110466000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-21340225</v>
      </c>
      <c r="K8" s="46">
        <v>-23880532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-2540307</v>
      </c>
      <c r="K9" s="46">
        <v>-7968984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72251591</v>
      </c>
      <c r="K10" s="46">
        <v>72251590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158837059</v>
      </c>
      <c r="K14" s="79">
        <f>SUM(K5:K13)</f>
        <v>150868074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-2688118</v>
      </c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-2688118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-2688118</v>
      </c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3">
      <selection activeCell="G30" sqref="G3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3" t="s">
        <v>346</v>
      </c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292" t="s">
        <v>347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292" t="s">
        <v>348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292" t="s">
        <v>349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292" t="s">
        <v>350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292" t="s">
        <v>351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292" t="s">
        <v>346</v>
      </c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292" t="s">
        <v>353</v>
      </c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292" t="s">
        <v>352</v>
      </c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Racunalo</cp:lastModifiedBy>
  <cp:lastPrinted>2012-02-07T11:21:07Z</cp:lastPrinted>
  <dcterms:created xsi:type="dcterms:W3CDTF">2008-10-17T11:51:54Z</dcterms:created>
  <dcterms:modified xsi:type="dcterms:W3CDTF">2012-02-07T18:16:32Z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