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<sst xmlns="http://schemas.openxmlformats.org/spreadsheetml/2006/main" count="422" uniqueCount="360">
  <si>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</si>
  <si>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</si>
  <si>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</si>
  <si>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</si>
  <si>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</si>
  <si>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</si>
  <si>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</si>
  <si>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</si>
  <si>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</si>
  <si>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</si>
  <si>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</si>
  <si>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</si>
  <si>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</si>
  <si>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</si>
  <si>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</si>
  <si>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</si>
  <si>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</si>
  <si>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</si>
  <si>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</si>
  <si>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</si>
  <si>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</si>
  <si>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</si>
  <si>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</si>
  <si>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</si>
  <si>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</si>
  <si>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</si>
  <si>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</si>
  <si>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</si>
  <si>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</si>
  <si>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</si>
  <si>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</si>
  <si>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</si>
  <si>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</si>
  <si>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</si>
  <si>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</si>
  <si>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</si>
  <si>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</si>
  <si>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</si>
  <si>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</si>
  <si>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</si>
  <si>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</si>
  <si>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</si>
  <si>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</si>
  <si>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</si>
  <si>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</si>
  <si>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</si>
  <si>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</si>
  <si>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</si>
  <si>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</si>
  <si>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</si>
  <si>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</si>
  <si>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</si>
  <si>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</si>
  <si>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</si>
  <si>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</si>
  <si>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</si>
  <si>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</si>
  <si>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</si>
  <si>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</si>
  <si>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</si>
  <si>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</si>
  <si>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</si>
  <si>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</si>
  <si>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</si>
  <si>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</si>
  <si>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</si>
  <si>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</si>
  <si>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</si>
  <si>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</si>
  <si>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</si>
  <si>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</si>
  <si>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</si>
  <si>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</si>
  <si>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</si>
  <si>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</si>
  <si>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</si>
  <si>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</si>
  <si>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</si>
  <si>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</si>
  <si>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</si>
  <si>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</si>
  <si>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</si>
  <si>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</si>
  <si>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</si>
  <si>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</si>
  <si>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</si>
  <si>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</si>
  <si>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</si>
  <si>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</si>
  <si>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</si>
  <si>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</si>
  <si>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</si>
  <si>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</si>
  <si>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</si>
  <si>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</si>
  <si>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</si>
  <si>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</si>
  <si>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</si>
  <si>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</si>
  <si>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</si>
  <si>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</si>
  <si>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</si>
  <si>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</si>
  <si>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</si>
  <si>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</si>
  <si>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</si>
  <si>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</si>
  <si>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</si>
  <si>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</si>
  <si>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</si>
  <si>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</si>
  <si>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</si>
  <si>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</si>
  <si>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</si>
  <si>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</si>
  <si>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</si>
  <si>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</si>
  <si>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</si>
  <si>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</si>
  <si>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</si>
  <si>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</si>
  <si>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</si>
  <si>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</si>
  <si>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</si>
  <si>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</si>
  <si>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</si>
  <si>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</si>
  <si>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</si>
  <si>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</si>
  <si>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</si>
  <si>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</si>
  <si>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</si>
  <si>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</si>
  <si>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</si>
  <si>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</si>
  <si>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</si>
  <si>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</si>
  <si>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</si>
  <si>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</si>
  <si>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</si>
  <si>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</si>
  <si>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</si>
  <si>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</si>
  <si>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</si>
  <si>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</si>
  <si>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</si>
  <si>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</si>
  <si>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</si>
  <si>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</si>
  <si>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</si>
  <si>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</si>
  <si>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</si>
  <si>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</si>
  <si>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</si>
  <si>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</si>
  <si>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</si>
  <si>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</si>
  <si>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</si>
  <si>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</si>
  <si>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</si>
  <si>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</si>
  <si>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</si>
  <si>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</si>
  <si>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</si>
  <si>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</si>
  <si>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</si>
  <si>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</si>
  <si>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</si>
  <si>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</si>
  <si>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</si>
  <si>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</si>
  <si>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</si>
  <si>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</si>
  <si>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</si>
  <si>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</si>
  <si>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</si>
  <si>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</si>
  <si>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</si>
  <si>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</si>
  <si>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</si>
  <si>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</si>
  <si>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</si>
  <si>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</si>
  <si>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</si>
  <si>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</si>
  <si>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</si>
  <si>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</si>
  <si>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</si>
  <si>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</si>
  <si>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</si>
  <si>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</si>
  <si>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</si>
  <si>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</si>
  <si>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</si>
  <si>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</si>
  <si>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</si>
  <si>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</si>
  <si>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</si>
  <si>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</si>
  <si>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</si>
  <si>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</si>
  <si>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</si>
  <si>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</si>
  <si>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</si>
  <si>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</si>
  <si>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</si>
  <si>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</si>
  <si>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</si>
  <si>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</si>
  <si>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</si>
  <si>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</si>
  <si>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</si>
  <si>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</si>
  <si>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</si>
  <si>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</si>
  <si>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</si>
  <si>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</si>
  <si>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</si>
  <si>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</si>
  <si>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</si>
  <si>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</si>
  <si>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</si>
  <si>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</si>
  <si>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</si>
  <si>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</si>
  <si>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</si>
  <si>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</si>
  <si>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</si>
  <si>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</si>
  <si>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</si>
  <si>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</si>
  <si>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</si>
  <si>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</si>
  <si>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</si>
  <si>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</si>
  <si>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</si>
  <si>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</si>
  <si>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</si>
  <si>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</si>
  <si>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</si>
  <si>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</si>
  <si>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</si>
  <si>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</si>
  <si>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</si>
  <si>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</si>
  <si>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</si>
  <si>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</si>
  <si>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</si>
  <si>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</si>
  <si>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</si>
  <si>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</si>
  <si>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</si>
  <si>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</si>
  <si>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</si>
  <si>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</si>
  <si>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</si>
  <si>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</si>
  <si>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</si>
  <si>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</si>
  <si>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</si>
  <si>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</si>
  <si>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</si>
  <si>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</si>
  <si>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</si>
  <si>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</si>
  <si>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</si>
  <si>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</si>
  <si>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</si>
  <si>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</si>
  <si>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</si>
  <si>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</si>
  <si>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</si>
  <si>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</si>
  <si>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</si>
  <si>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</si>
  <si>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</si>
  <si>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</si>
  <si>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</si>
  <si>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</si>
  <si>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</si>
  <si>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</si>
  <si>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</si>
  <si>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</si>
  <si>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</si>
  <si>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</si>
  <si>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</si>
  <si>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</si>
  <si>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</si>
  <si>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</si>
  <si>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</si>
  <si>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</si>
  <si>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</si>
  <si>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</si>
  <si>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</si>
  <si>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</si>
  <si>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</si>
  <si>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</si>
  <si>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</si>
  <si>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</si>
  <si>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</si>
  <si>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</si>
  <si>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</si>
  <si>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</si>
  <si>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</si>
  <si>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</si>
  <si>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</si>
  <si>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</si>
  <si>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</si>
  <si>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</si>
  <si>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</si>
  <si>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</si>
  <si>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</si>
  <si>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</si>
  <si>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</si>
  <si>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</si>
  <si>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</si>
  <si>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</si>
  <si>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</si>
  <si>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</si>
  <si>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</si>
  <si>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</si>
  <si>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03203077</t>
  </si>
  <si>
    <t>40016469</t>
  </si>
  <si>
    <t>07538718933</t>
  </si>
  <si>
    <t xml:space="preserve">GRUPA ISTRA </t>
  </si>
  <si>
    <t>PULA</t>
  </si>
  <si>
    <t>NARODNI TRG 10</t>
  </si>
  <si>
    <t>natalija.bilic@istra-trgovina.hr</t>
  </si>
  <si>
    <t>www.istra-trgovina.hr</t>
  </si>
  <si>
    <t>ISTARSKA</t>
  </si>
  <si>
    <t>DA</t>
  </si>
  <si>
    <t>PULJANKA-INŽENJERING d.o.o. PULA</t>
  </si>
  <si>
    <t>B-VODA d.o.o. BUZET</t>
  </si>
  <si>
    <t>NEKRETNINE PULJANKA d.o.o. PULA</t>
  </si>
  <si>
    <t>DOBRICHEVA 7, PULA</t>
  </si>
  <si>
    <t>01475169</t>
  </si>
  <si>
    <t>02065231</t>
  </si>
  <si>
    <t>SVETI IVAN 6, BUZET</t>
  </si>
  <si>
    <t>GRUPA ISTRA</t>
  </si>
  <si>
    <t>stanje na dan 31.12.2011.</t>
  </si>
  <si>
    <t>u razdoblju 01.01.2011. do 31.12.2011.</t>
  </si>
  <si>
    <t xml:space="preserve"> </t>
  </si>
  <si>
    <t>01.01.2011.</t>
  </si>
  <si>
    <t>BILIĆ NATALIJA</t>
  </si>
  <si>
    <t>052535101</t>
  </si>
  <si>
    <t>052535125</t>
  </si>
  <si>
    <t>VENCL ZORAN</t>
  </si>
  <si>
    <t>4690</t>
  </si>
  <si>
    <t>040273600</t>
  </si>
  <si>
    <t>31.12.2011.</t>
  </si>
  <si>
    <t>Grupu Istra čine:</t>
  </si>
  <si>
    <t>ISTRA d.d. PULA</t>
  </si>
  <si>
    <t>B-VODA d.o.o BUZET</t>
  </si>
  <si>
    <t xml:space="preserve">Istra d.d. Pula ima 100% udjela u povezanim društvima Puljanka-inženjering. B-voda doo i Nekretnine </t>
  </si>
  <si>
    <t>Puljanka doo .</t>
  </si>
  <si>
    <t>Konsolidirani financijski izvještaj Grupe Istra sastavljeni su sukladno Međunarodnim standardima</t>
  </si>
  <si>
    <t>financijskog izvješćivanja.</t>
  </si>
  <si>
    <t>Na nivou Grupe Istra ostvaren je gubitak razdoblja u visini od 246.354 KN uz pad prihoda od prodaje za 18 %</t>
  </si>
  <si>
    <t>i smanjenje ukupnih rashoda za 11 %.</t>
  </si>
  <si>
    <t>U promatranom razdoblju nije bilo promjene računovodstvenih politika.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</si>
</sst>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ont="1" applyAlignment="1">
      <alignment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4" fillId="0" borderId="16" xfId="56" applyFont="1" applyBorder="1" applyAlignment="1" applyProtection="1">
      <alignment horizontal="center" vertical="center"/>
      <protection hidden="1"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10" fillId="0" borderId="30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5" fillId="0" borderId="27" xfId="52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vertical="center"/>
      <protection hidden="1"/>
    </xf>
    <xf numFmtId="49" fontId="5" fillId="0" borderId="27" xfId="52" applyNumberForma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4" fillId="0" borderId="29" xfId="56" applyFont="1" applyFill="1" applyBorder="1" applyAlignment="1">
      <alignment horizontal="left" vertical="center"/>
      <protection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31" xfId="56" applyFont="1" applyBorder="1" applyAlignment="1" applyProtection="1">
      <alignment horizontal="center" vertical="top"/>
      <protection hidden="1"/>
    </xf>
    <xf numFmtId="0" fontId="4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/>
      <protection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Font="1" applyAlignment="1">
      <alignment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bilic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6">
      <selection activeCell="G13" sqref="G1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246</v>
      </c>
      <c r="B1" s="148"/>
      <c r="C1" s="14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1" t="s">
        <v>247</v>
      </c>
      <c r="B2" s="132"/>
      <c r="C2" s="132"/>
      <c r="D2" s="180"/>
      <c r="E2" s="120" t="s">
        <v>342</v>
      </c>
      <c r="F2" s="12"/>
      <c r="G2" s="13" t="s">
        <v>248</v>
      </c>
      <c r="H2" s="120" t="s">
        <v>349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1" t="s">
        <v>315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249</v>
      </c>
      <c r="B6" s="160"/>
      <c r="C6" s="172" t="s">
        <v>321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250</v>
      </c>
      <c r="B8" s="190"/>
      <c r="C8" s="172" t="s">
        <v>322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2" t="s">
        <v>251</v>
      </c>
      <c r="B10" s="185"/>
      <c r="C10" s="172" t="s">
        <v>323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252</v>
      </c>
      <c r="B12" s="160"/>
      <c r="C12" s="174" t="s">
        <v>324</v>
      </c>
      <c r="D12" s="184"/>
      <c r="E12" s="184"/>
      <c r="F12" s="184"/>
      <c r="G12" s="184"/>
      <c r="H12" s="184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253</v>
      </c>
      <c r="B14" s="160"/>
      <c r="C14" s="187">
        <v>52100</v>
      </c>
      <c r="D14" s="188"/>
      <c r="E14" s="16"/>
      <c r="F14" s="174" t="s">
        <v>325</v>
      </c>
      <c r="G14" s="184"/>
      <c r="H14" s="184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254</v>
      </c>
      <c r="B16" s="160"/>
      <c r="C16" s="174" t="s">
        <v>326</v>
      </c>
      <c r="D16" s="184"/>
      <c r="E16" s="184"/>
      <c r="F16" s="184"/>
      <c r="G16" s="184"/>
      <c r="H16" s="184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/>
      <c r="B18" s="160"/>
      <c r="C18" s="149" t="s">
        <v>327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256</v>
      </c>
      <c r="B20" s="160"/>
      <c r="C20" s="149" t="s">
        <v>328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257</v>
      </c>
      <c r="B22" s="160"/>
      <c r="C22" s="121">
        <v>359</v>
      </c>
      <c r="D22" s="174" t="s">
        <v>325</v>
      </c>
      <c r="E22" s="137"/>
      <c r="F22" s="138"/>
      <c r="G22" s="159"/>
      <c r="H22" s="13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258</v>
      </c>
      <c r="B24" s="160"/>
      <c r="C24" s="121">
        <v>18</v>
      </c>
      <c r="D24" s="174" t="s">
        <v>329</v>
      </c>
      <c r="E24" s="137"/>
      <c r="F24" s="137"/>
      <c r="G24" s="138"/>
      <c r="H24" s="51" t="s">
        <v>259</v>
      </c>
      <c r="I24" s="122">
        <v>157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59" t="s">
        <v>260</v>
      </c>
      <c r="B26" s="160"/>
      <c r="C26" s="123" t="s">
        <v>330</v>
      </c>
      <c r="D26" s="25"/>
      <c r="E26" s="33"/>
      <c r="F26" s="24"/>
      <c r="G26" s="134" t="s">
        <v>261</v>
      </c>
      <c r="H26" s="160"/>
      <c r="I26" s="124" t="s">
        <v>347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3" t="s">
        <v>262</v>
      </c>
      <c r="B28" s="140"/>
      <c r="C28" s="133"/>
      <c r="D28" s="133"/>
      <c r="E28" s="129" t="s">
        <v>263</v>
      </c>
      <c r="F28" s="130"/>
      <c r="G28" s="130"/>
      <c r="H28" s="141" t="s">
        <v>264</v>
      </c>
      <c r="I28" s="14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4" t="s">
        <v>331</v>
      </c>
      <c r="B30" s="145"/>
      <c r="C30" s="145"/>
      <c r="D30" s="146"/>
      <c r="E30" s="144" t="s">
        <v>334</v>
      </c>
      <c r="F30" s="145"/>
      <c r="G30" s="145"/>
      <c r="H30" s="172" t="s">
        <v>335</v>
      </c>
      <c r="I30" s="173"/>
      <c r="J30" s="10"/>
      <c r="K30" s="10"/>
      <c r="L30" s="10"/>
    </row>
    <row r="31" spans="1:12" ht="12.75">
      <c r="A31" s="94"/>
      <c r="B31" s="22"/>
      <c r="C31" s="21"/>
      <c r="D31" s="135"/>
      <c r="E31" s="135"/>
      <c r="F31" s="135"/>
      <c r="G31" s="136"/>
      <c r="H31" s="16"/>
      <c r="I31" s="101"/>
      <c r="J31" s="10"/>
      <c r="K31" s="10"/>
      <c r="L31" s="10"/>
    </row>
    <row r="32" spans="1:12" ht="12.75">
      <c r="A32" s="144" t="s">
        <v>332</v>
      </c>
      <c r="B32" s="145"/>
      <c r="C32" s="145"/>
      <c r="D32" s="146"/>
      <c r="E32" s="144" t="s">
        <v>337</v>
      </c>
      <c r="F32" s="145"/>
      <c r="G32" s="145"/>
      <c r="H32" s="172" t="s">
        <v>336</v>
      </c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4" t="s">
        <v>333</v>
      </c>
      <c r="B34" s="145"/>
      <c r="C34" s="145"/>
      <c r="D34" s="146"/>
      <c r="E34" s="144" t="s">
        <v>334</v>
      </c>
      <c r="F34" s="145"/>
      <c r="G34" s="145"/>
      <c r="H34" s="172" t="s">
        <v>348</v>
      </c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4"/>
      <c r="B36" s="145"/>
      <c r="C36" s="145"/>
      <c r="D36" s="146"/>
      <c r="E36" s="144"/>
      <c r="F36" s="145"/>
      <c r="G36" s="145"/>
      <c r="H36" s="172"/>
      <c r="I36" s="173"/>
      <c r="J36" s="10"/>
      <c r="K36" s="10"/>
      <c r="L36" s="10"/>
    </row>
    <row r="37" spans="1:12" ht="12.75">
      <c r="A37" s="103"/>
      <c r="B37" s="30"/>
      <c r="C37" s="177"/>
      <c r="D37" s="178"/>
      <c r="E37" s="16"/>
      <c r="F37" s="177"/>
      <c r="G37" s="178"/>
      <c r="H37" s="16"/>
      <c r="I37" s="95"/>
      <c r="J37" s="10"/>
      <c r="K37" s="10"/>
      <c r="L37" s="10"/>
    </row>
    <row r="38" spans="1:12" ht="12.75">
      <c r="A38" s="144"/>
      <c r="B38" s="145"/>
      <c r="C38" s="145"/>
      <c r="D38" s="146"/>
      <c r="E38" s="144"/>
      <c r="F38" s="145"/>
      <c r="G38" s="145"/>
      <c r="H38" s="172"/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4"/>
      <c r="B40" s="145"/>
      <c r="C40" s="145"/>
      <c r="D40" s="146"/>
      <c r="E40" s="144"/>
      <c r="F40" s="145"/>
      <c r="G40" s="145"/>
      <c r="H40" s="172"/>
      <c r="I40" s="17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2" t="s">
        <v>265</v>
      </c>
      <c r="B44" s="153"/>
      <c r="C44" s="172"/>
      <c r="D44" s="173"/>
      <c r="E44" s="26"/>
      <c r="F44" s="174"/>
      <c r="G44" s="145"/>
      <c r="H44" s="145"/>
      <c r="I44" s="146"/>
      <c r="J44" s="10"/>
      <c r="K44" s="10"/>
      <c r="L44" s="10"/>
    </row>
    <row r="45" spans="1:12" ht="12.75">
      <c r="A45" s="103"/>
      <c r="B45" s="30"/>
      <c r="C45" s="177"/>
      <c r="D45" s="178"/>
      <c r="E45" s="16"/>
      <c r="F45" s="177"/>
      <c r="G45" s="179"/>
      <c r="H45" s="35"/>
      <c r="I45" s="107"/>
      <c r="J45" s="10"/>
      <c r="K45" s="10"/>
      <c r="L45" s="10"/>
    </row>
    <row r="46" spans="1:12" ht="12.75">
      <c r="A46" s="152" t="s">
        <v>266</v>
      </c>
      <c r="B46" s="153"/>
      <c r="C46" s="174" t="s">
        <v>343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2" t="s">
        <v>268</v>
      </c>
      <c r="B48" s="153"/>
      <c r="C48" s="154" t="s">
        <v>344</v>
      </c>
      <c r="D48" s="155"/>
      <c r="E48" s="156"/>
      <c r="F48" s="16"/>
      <c r="G48" s="51" t="s">
        <v>269</v>
      </c>
      <c r="H48" s="154" t="s">
        <v>345</v>
      </c>
      <c r="I48" s="15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2" t="s">
        <v>255</v>
      </c>
      <c r="B50" s="153"/>
      <c r="C50" s="158" t="s">
        <v>327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270</v>
      </c>
      <c r="B52" s="160"/>
      <c r="C52" s="154" t="s">
        <v>346</v>
      </c>
      <c r="D52" s="155"/>
      <c r="E52" s="155"/>
      <c r="F52" s="155"/>
      <c r="G52" s="155"/>
      <c r="H52" s="155"/>
      <c r="I52" s="161"/>
      <c r="J52" s="10"/>
      <c r="K52" s="10"/>
      <c r="L52" s="10"/>
    </row>
    <row r="53" spans="1:12" ht="12.75">
      <c r="A53" s="108"/>
      <c r="B53" s="20"/>
      <c r="C53" s="157" t="s">
        <v>271</v>
      </c>
      <c r="D53" s="157"/>
      <c r="E53" s="157"/>
      <c r="F53" s="157"/>
      <c r="G53" s="157"/>
      <c r="H53" s="15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4" t="s">
        <v>272</v>
      </c>
      <c r="C55" s="165"/>
      <c r="D55" s="165"/>
      <c r="E55" s="16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6" t="s">
        <v>304</v>
      </c>
      <c r="C56" s="167"/>
      <c r="D56" s="167"/>
      <c r="E56" s="167"/>
      <c r="F56" s="167"/>
      <c r="G56" s="167"/>
      <c r="H56" s="167"/>
      <c r="I56" s="168"/>
      <c r="J56" s="10"/>
      <c r="K56" s="10"/>
      <c r="L56" s="10"/>
    </row>
    <row r="57" spans="1:12" ht="12.75">
      <c r="A57" s="108"/>
      <c r="B57" s="166" t="s">
        <v>305</v>
      </c>
      <c r="C57" s="167"/>
      <c r="D57" s="167"/>
      <c r="E57" s="167"/>
      <c r="F57" s="167"/>
      <c r="G57" s="167"/>
      <c r="H57" s="167"/>
      <c r="I57" s="110"/>
      <c r="J57" s="10"/>
      <c r="K57" s="10"/>
      <c r="L57" s="10"/>
    </row>
    <row r="58" spans="1:12" ht="12.75">
      <c r="A58" s="108"/>
      <c r="B58" s="166" t="s">
        <v>306</v>
      </c>
      <c r="C58" s="167"/>
      <c r="D58" s="167"/>
      <c r="E58" s="167"/>
      <c r="F58" s="167"/>
      <c r="G58" s="167"/>
      <c r="H58" s="167"/>
      <c r="I58" s="168"/>
      <c r="J58" s="10"/>
      <c r="K58" s="10"/>
      <c r="L58" s="10"/>
    </row>
    <row r="59" spans="1:12" ht="12.75">
      <c r="A59" s="108"/>
      <c r="B59" s="166" t="s">
        <v>307</v>
      </c>
      <c r="C59" s="167"/>
      <c r="D59" s="167"/>
      <c r="E59" s="167"/>
      <c r="F59" s="167"/>
      <c r="G59" s="167"/>
      <c r="H59" s="167"/>
      <c r="I59" s="16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69" t="s">
        <v>275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62"/>
      <c r="H63" s="16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8:B8"/>
    <mergeCell ref="C8:D8"/>
    <mergeCell ref="F14:I14"/>
    <mergeCell ref="A12:B12"/>
    <mergeCell ref="C12:I12"/>
    <mergeCell ref="A16:B16"/>
    <mergeCell ref="C16:I16"/>
    <mergeCell ref="A10:B11"/>
    <mergeCell ref="C10:D10"/>
    <mergeCell ref="A14:B14"/>
    <mergeCell ref="C14:D14"/>
    <mergeCell ref="A2:D2"/>
    <mergeCell ref="A4:I4"/>
    <mergeCell ref="A6:B6"/>
    <mergeCell ref="C6:D6"/>
    <mergeCell ref="D31:G31"/>
    <mergeCell ref="A32:D32"/>
    <mergeCell ref="A22:B22"/>
    <mergeCell ref="D22:F22"/>
    <mergeCell ref="G22:H22"/>
    <mergeCell ref="A24:B24"/>
    <mergeCell ref="D24:G24"/>
    <mergeCell ref="E28:G28"/>
    <mergeCell ref="H32:I32"/>
    <mergeCell ref="C20:I20"/>
    <mergeCell ref="E32:G32"/>
    <mergeCell ref="A20:B20"/>
    <mergeCell ref="H28:I28"/>
    <mergeCell ref="A30:D30"/>
    <mergeCell ref="E30:G30"/>
    <mergeCell ref="H30:I30"/>
    <mergeCell ref="A28:D28"/>
    <mergeCell ref="A26:B26"/>
    <mergeCell ref="G26:H26"/>
    <mergeCell ref="F37:G37"/>
    <mergeCell ref="A38:D38"/>
    <mergeCell ref="A34:D34"/>
    <mergeCell ref="E34:G34"/>
    <mergeCell ref="H34:I34"/>
    <mergeCell ref="A36:D36"/>
    <mergeCell ref="A1:C1"/>
    <mergeCell ref="E38:G38"/>
    <mergeCell ref="H38:I38"/>
    <mergeCell ref="E36:G36"/>
    <mergeCell ref="H36:I36"/>
    <mergeCell ref="A18:B18"/>
    <mergeCell ref="C18:I18"/>
    <mergeCell ref="C37:D37"/>
    <mergeCell ref="H40:I40"/>
    <mergeCell ref="C46:I46"/>
    <mergeCell ref="C45:D45"/>
    <mergeCell ref="F45:G45"/>
    <mergeCell ref="A40:D40"/>
    <mergeCell ref="A46:B46"/>
    <mergeCell ref="A44:B44"/>
    <mergeCell ref="E40:G40"/>
    <mergeCell ref="C44:D44"/>
    <mergeCell ref="F44:I44"/>
    <mergeCell ref="G63:H63"/>
    <mergeCell ref="B55:E55"/>
    <mergeCell ref="B56:I56"/>
    <mergeCell ref="G62:I62"/>
    <mergeCell ref="B57:H57"/>
    <mergeCell ref="B58:I58"/>
    <mergeCell ref="B59:I59"/>
    <mergeCell ref="A48:B48"/>
    <mergeCell ref="C48:E48"/>
    <mergeCell ref="C53:H53"/>
    <mergeCell ref="A50:B50"/>
    <mergeCell ref="C50:I50"/>
    <mergeCell ref="A52:B52"/>
    <mergeCell ref="C52:I52"/>
    <mergeCell ref="H48:I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atalija.bilic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4">
      <selection activeCell="K28" sqref="K2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03" t="s">
        <v>151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338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57</v>
      </c>
      <c r="B4" s="209"/>
      <c r="C4" s="209"/>
      <c r="D4" s="209"/>
      <c r="E4" s="209"/>
      <c r="F4" s="209"/>
      <c r="G4" s="209"/>
      <c r="H4" s="210"/>
      <c r="I4" s="58" t="s">
        <v>276</v>
      </c>
      <c r="J4" s="59" t="s">
        <v>317</v>
      </c>
      <c r="K4" s="60" t="s">
        <v>318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7" t="s">
        <v>58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11</v>
      </c>
      <c r="B8" s="201"/>
      <c r="C8" s="201"/>
      <c r="D8" s="201"/>
      <c r="E8" s="201"/>
      <c r="F8" s="201"/>
      <c r="G8" s="201"/>
      <c r="H8" s="202"/>
      <c r="I8" s="1">
        <v>2</v>
      </c>
      <c r="J8" s="53">
        <f>J9+J16+J26+J35+J39</f>
        <v>237223736</v>
      </c>
      <c r="K8" s="53">
        <f>K9+K16+K26+K35+K39</f>
        <v>237160460</v>
      </c>
    </row>
    <row r="9" spans="1:11" ht="12.75">
      <c r="A9" s="194" t="s">
        <v>203</v>
      </c>
      <c r="B9" s="195"/>
      <c r="C9" s="195"/>
      <c r="D9" s="195"/>
      <c r="E9" s="195"/>
      <c r="F9" s="195"/>
      <c r="G9" s="195"/>
      <c r="H9" s="196"/>
      <c r="I9" s="1">
        <v>3</v>
      </c>
      <c r="J9" s="53">
        <f>SUM(J10:J15)</f>
        <v>13673731</v>
      </c>
      <c r="K9" s="53">
        <f>SUM(K10:K15)</f>
        <v>16393802</v>
      </c>
    </row>
    <row r="10" spans="1:11" ht="12.75">
      <c r="A10" s="194" t="s">
        <v>110</v>
      </c>
      <c r="B10" s="195"/>
      <c r="C10" s="195"/>
      <c r="D10" s="195"/>
      <c r="E10" s="195"/>
      <c r="F10" s="195"/>
      <c r="G10" s="195"/>
      <c r="H10" s="196"/>
      <c r="I10" s="1">
        <v>4</v>
      </c>
      <c r="J10" s="7"/>
      <c r="K10" s="7"/>
    </row>
    <row r="11" spans="1:11" ht="12.75">
      <c r="A11" s="194" t="s">
        <v>12</v>
      </c>
      <c r="B11" s="195"/>
      <c r="C11" s="195"/>
      <c r="D11" s="195"/>
      <c r="E11" s="195"/>
      <c r="F11" s="195"/>
      <c r="G11" s="195"/>
      <c r="H11" s="196"/>
      <c r="I11" s="1">
        <v>5</v>
      </c>
      <c r="J11" s="7">
        <v>3741247</v>
      </c>
      <c r="K11" s="7">
        <v>4768644</v>
      </c>
    </row>
    <row r="12" spans="1:11" ht="12.75">
      <c r="A12" s="194" t="s">
        <v>111</v>
      </c>
      <c r="B12" s="195"/>
      <c r="C12" s="195"/>
      <c r="D12" s="195"/>
      <c r="E12" s="195"/>
      <c r="F12" s="195"/>
      <c r="G12" s="195"/>
      <c r="H12" s="196"/>
      <c r="I12" s="1">
        <v>6</v>
      </c>
      <c r="J12" s="7">
        <v>9932484</v>
      </c>
      <c r="K12" s="7">
        <v>11625158</v>
      </c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6"/>
      <c r="I13" s="1">
        <v>7</v>
      </c>
      <c r="J13" s="7"/>
      <c r="K13" s="7"/>
    </row>
    <row r="14" spans="1:11" ht="12.75">
      <c r="A14" s="194" t="s">
        <v>207</v>
      </c>
      <c r="B14" s="195"/>
      <c r="C14" s="195"/>
      <c r="D14" s="195"/>
      <c r="E14" s="195"/>
      <c r="F14" s="195"/>
      <c r="G14" s="195"/>
      <c r="H14" s="196"/>
      <c r="I14" s="1">
        <v>8</v>
      </c>
      <c r="J14" s="7"/>
      <c r="K14" s="7"/>
    </row>
    <row r="15" spans="1:11" ht="12.75">
      <c r="A15" s="194" t="s">
        <v>208</v>
      </c>
      <c r="B15" s="195"/>
      <c r="C15" s="195"/>
      <c r="D15" s="195"/>
      <c r="E15" s="195"/>
      <c r="F15" s="195"/>
      <c r="G15" s="195"/>
      <c r="H15" s="196"/>
      <c r="I15" s="1">
        <v>9</v>
      </c>
      <c r="J15" s="7"/>
      <c r="K15" s="7"/>
    </row>
    <row r="16" spans="1:11" ht="12.75">
      <c r="A16" s="194" t="s">
        <v>204</v>
      </c>
      <c r="B16" s="195"/>
      <c r="C16" s="195"/>
      <c r="D16" s="195"/>
      <c r="E16" s="195"/>
      <c r="F16" s="195"/>
      <c r="G16" s="195"/>
      <c r="H16" s="196"/>
      <c r="I16" s="1">
        <v>10</v>
      </c>
      <c r="J16" s="53">
        <f>SUM(J17:J25)</f>
        <v>212774959</v>
      </c>
      <c r="K16" s="53">
        <f>SUM(K17:K25)</f>
        <v>210025548</v>
      </c>
    </row>
    <row r="17" spans="1:11" ht="12.75">
      <c r="A17" s="194" t="s">
        <v>209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74618423</v>
      </c>
      <c r="K17" s="7">
        <v>74618423</v>
      </c>
    </row>
    <row r="18" spans="1:11" ht="12.75">
      <c r="A18" s="194" t="s">
        <v>245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130532982</v>
      </c>
      <c r="K18" s="7">
        <v>123171402</v>
      </c>
    </row>
    <row r="19" spans="1:11" ht="12.75">
      <c r="A19" s="194" t="s">
        <v>210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5990070</v>
      </c>
      <c r="K19" s="7">
        <v>5524662</v>
      </c>
    </row>
    <row r="20" spans="1:11" ht="12.75">
      <c r="A20" s="194" t="s">
        <v>25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1463381</v>
      </c>
      <c r="K20" s="7">
        <v>1700933</v>
      </c>
    </row>
    <row r="21" spans="1:11" ht="12.75">
      <c r="A21" s="194" t="s">
        <v>26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/>
      <c r="K21" s="7"/>
    </row>
    <row r="22" spans="1:11" ht="12.75">
      <c r="A22" s="194" t="s">
        <v>70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/>
      <c r="K22" s="7"/>
    </row>
    <row r="23" spans="1:11" ht="12.75">
      <c r="A23" s="194" t="s">
        <v>71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>
        <v>170103</v>
      </c>
      <c r="K23" s="7">
        <v>5010128</v>
      </c>
    </row>
    <row r="24" spans="1:11" ht="12.75">
      <c r="A24" s="194" t="s">
        <v>72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/>
      <c r="K24" s="7"/>
    </row>
    <row r="25" spans="1:11" ht="12.75">
      <c r="A25" s="194" t="s">
        <v>73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/>
      <c r="K25" s="7"/>
    </row>
    <row r="26" spans="1:11" ht="12.75">
      <c r="A26" s="194" t="s">
        <v>188</v>
      </c>
      <c r="B26" s="195"/>
      <c r="C26" s="195"/>
      <c r="D26" s="195"/>
      <c r="E26" s="195"/>
      <c r="F26" s="195"/>
      <c r="G26" s="195"/>
      <c r="H26" s="196"/>
      <c r="I26" s="1">
        <v>20</v>
      </c>
      <c r="J26" s="53">
        <f>SUM(J27:J34)</f>
        <v>3278549</v>
      </c>
      <c r="K26" s="53">
        <f>SUM(K27:K34)</f>
        <v>3278549</v>
      </c>
    </row>
    <row r="27" spans="1:11" ht="12.75">
      <c r="A27" s="194" t="s">
        <v>74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>
        <v>3264000</v>
      </c>
      <c r="K27" s="7">
        <v>3264000</v>
      </c>
    </row>
    <row r="28" spans="1:11" ht="12.75">
      <c r="A28" s="194" t="s">
        <v>75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/>
      <c r="K28" s="7"/>
    </row>
    <row r="29" spans="1:11" ht="12.75">
      <c r="A29" s="194" t="s">
        <v>76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>
        <v>12899</v>
      </c>
      <c r="K29" s="7">
        <v>12899</v>
      </c>
    </row>
    <row r="30" spans="1:11" ht="12.75">
      <c r="A30" s="194" t="s">
        <v>81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/>
      <c r="K30" s="7"/>
    </row>
    <row r="31" spans="1:11" ht="12.75">
      <c r="A31" s="194" t="s">
        <v>82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/>
      <c r="K31" s="7"/>
    </row>
    <row r="32" spans="1:11" ht="12.75">
      <c r="A32" s="194" t="s">
        <v>83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/>
      <c r="K32" s="7"/>
    </row>
    <row r="33" spans="1:11" ht="12.75">
      <c r="A33" s="194" t="s">
        <v>77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>
        <v>1650</v>
      </c>
      <c r="K33" s="7">
        <v>1650</v>
      </c>
    </row>
    <row r="34" spans="1:11" ht="12.75">
      <c r="A34" s="194" t="s">
        <v>181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/>
      <c r="K34" s="7"/>
    </row>
    <row r="35" spans="1:11" ht="12.75">
      <c r="A35" s="194" t="s">
        <v>182</v>
      </c>
      <c r="B35" s="195"/>
      <c r="C35" s="195"/>
      <c r="D35" s="195"/>
      <c r="E35" s="195"/>
      <c r="F35" s="195"/>
      <c r="G35" s="195"/>
      <c r="H35" s="196"/>
      <c r="I35" s="1">
        <v>29</v>
      </c>
      <c r="J35" s="53">
        <f>SUM(J36:J38)</f>
        <v>7496497</v>
      </c>
      <c r="K35" s="53">
        <f>SUM(K36:K38)</f>
        <v>7462561</v>
      </c>
    </row>
    <row r="36" spans="1:11" ht="12.75">
      <c r="A36" s="194" t="s">
        <v>78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>
        <v>6975500</v>
      </c>
      <c r="K36" s="7">
        <v>6975500</v>
      </c>
    </row>
    <row r="37" spans="1:11" ht="12.75">
      <c r="A37" s="194" t="s">
        <v>79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>
        <v>520997</v>
      </c>
      <c r="K37" s="7">
        <v>487061</v>
      </c>
    </row>
    <row r="38" spans="1:11" ht="12.75">
      <c r="A38" s="194" t="s">
        <v>80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/>
      <c r="K38" s="7"/>
    </row>
    <row r="39" spans="1:11" ht="12.75">
      <c r="A39" s="194" t="s">
        <v>183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/>
      <c r="K39" s="7"/>
    </row>
    <row r="40" spans="1:11" ht="12.75">
      <c r="A40" s="200" t="s">
        <v>238</v>
      </c>
      <c r="B40" s="201"/>
      <c r="C40" s="201"/>
      <c r="D40" s="201"/>
      <c r="E40" s="201"/>
      <c r="F40" s="201"/>
      <c r="G40" s="201"/>
      <c r="H40" s="202"/>
      <c r="I40" s="1">
        <v>34</v>
      </c>
      <c r="J40" s="53">
        <f>J41+J49+J56+J64</f>
        <v>27145099</v>
      </c>
      <c r="K40" s="53">
        <f>K41+K49+K56+K64</f>
        <v>24475002</v>
      </c>
    </row>
    <row r="41" spans="1:11" ht="12.75">
      <c r="A41" s="194" t="s">
        <v>98</v>
      </c>
      <c r="B41" s="195"/>
      <c r="C41" s="195"/>
      <c r="D41" s="195"/>
      <c r="E41" s="195"/>
      <c r="F41" s="195"/>
      <c r="G41" s="195"/>
      <c r="H41" s="196"/>
      <c r="I41" s="1">
        <v>35</v>
      </c>
      <c r="J41" s="53">
        <f>SUM(J42:J48)</f>
        <v>11298937</v>
      </c>
      <c r="K41" s="53">
        <f>SUM(K42:K48)</f>
        <v>8326204</v>
      </c>
    </row>
    <row r="42" spans="1:11" ht="12.75">
      <c r="A42" s="194" t="s">
        <v>115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704450</v>
      </c>
      <c r="K42" s="7">
        <v>607280</v>
      </c>
    </row>
    <row r="43" spans="1:11" ht="12.75">
      <c r="A43" s="194" t="s">
        <v>116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/>
      <c r="K43" s="7"/>
    </row>
    <row r="44" spans="1:11" ht="12.75">
      <c r="A44" s="194" t="s">
        <v>84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>
        <v>136303</v>
      </c>
      <c r="K44" s="7">
        <v>128584</v>
      </c>
    </row>
    <row r="45" spans="1:11" ht="12.75">
      <c r="A45" s="194" t="s">
        <v>85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>
        <v>10376336</v>
      </c>
      <c r="K45" s="7">
        <v>7533861</v>
      </c>
    </row>
    <row r="46" spans="1:11" ht="12.75">
      <c r="A46" s="194" t="s">
        <v>86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>
        <v>81848</v>
      </c>
      <c r="K46" s="7">
        <v>56479</v>
      </c>
    </row>
    <row r="47" spans="1:11" ht="12.75">
      <c r="A47" s="194" t="s">
        <v>87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/>
      <c r="K47" s="7"/>
    </row>
    <row r="48" spans="1:11" ht="12.75">
      <c r="A48" s="194" t="s">
        <v>88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/>
      <c r="K48" s="7"/>
    </row>
    <row r="49" spans="1:11" ht="12.75">
      <c r="A49" s="194" t="s">
        <v>99</v>
      </c>
      <c r="B49" s="195"/>
      <c r="C49" s="195"/>
      <c r="D49" s="195"/>
      <c r="E49" s="195"/>
      <c r="F49" s="195"/>
      <c r="G49" s="195"/>
      <c r="H49" s="196"/>
      <c r="I49" s="1">
        <v>43</v>
      </c>
      <c r="J49" s="53">
        <f>SUM(J50:J55)</f>
        <v>9927669</v>
      </c>
      <c r="K49" s="53">
        <f>SUM(K50:K55)</f>
        <v>11734323</v>
      </c>
    </row>
    <row r="50" spans="1:11" ht="12.75">
      <c r="A50" s="194" t="s">
        <v>198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>
        <v>1922585</v>
      </c>
      <c r="K50" s="7">
        <v>2207682</v>
      </c>
    </row>
    <row r="51" spans="1:11" ht="12.75">
      <c r="A51" s="194" t="s">
        <v>199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7490777</v>
      </c>
      <c r="K51" s="7">
        <v>8824607</v>
      </c>
    </row>
    <row r="52" spans="1:11" ht="12.75">
      <c r="A52" s="194" t="s">
        <v>200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/>
      <c r="K52" s="7"/>
    </row>
    <row r="53" spans="1:11" ht="12.75">
      <c r="A53" s="194" t="s">
        <v>201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>
        <v>86686</v>
      </c>
      <c r="K53" s="7">
        <v>57657</v>
      </c>
    </row>
    <row r="54" spans="1:11" ht="12.75">
      <c r="A54" s="194" t="s">
        <v>8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427621</v>
      </c>
      <c r="K54" s="7">
        <v>644377</v>
      </c>
    </row>
    <row r="55" spans="1:11" ht="12.75">
      <c r="A55" s="194" t="s">
        <v>9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/>
      <c r="K55" s="7"/>
    </row>
    <row r="56" spans="1:11" ht="12.75">
      <c r="A56" s="194" t="s">
        <v>100</v>
      </c>
      <c r="B56" s="195"/>
      <c r="C56" s="195"/>
      <c r="D56" s="195"/>
      <c r="E56" s="195"/>
      <c r="F56" s="195"/>
      <c r="G56" s="195"/>
      <c r="H56" s="196"/>
      <c r="I56" s="1">
        <v>50</v>
      </c>
      <c r="J56" s="53">
        <f>SUM(J57:J63)</f>
        <v>5114978</v>
      </c>
      <c r="K56" s="53">
        <f>SUM(K57:K63)</f>
        <v>3667829</v>
      </c>
    </row>
    <row r="57" spans="1:11" ht="12.75">
      <c r="A57" s="194" t="s">
        <v>74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/>
      <c r="K57" s="7"/>
    </row>
    <row r="58" spans="1:11" ht="12.75">
      <c r="A58" s="194" t="s">
        <v>75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>
        <v>4991362</v>
      </c>
      <c r="K58" s="7">
        <v>2561362</v>
      </c>
    </row>
    <row r="59" spans="1:11" ht="12.75">
      <c r="A59" s="194" t="s">
        <v>240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/>
      <c r="K59" s="7"/>
    </row>
    <row r="60" spans="1:11" ht="12.75">
      <c r="A60" s="194" t="s">
        <v>81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/>
      <c r="K60" s="7"/>
    </row>
    <row r="61" spans="1:11" ht="12.75">
      <c r="A61" s="194" t="s">
        <v>82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/>
      <c r="K61" s="7"/>
    </row>
    <row r="62" spans="1:11" ht="12.75">
      <c r="A62" s="194" t="s">
        <v>83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>
        <v>123616</v>
      </c>
      <c r="K62" s="7">
        <v>1100602</v>
      </c>
    </row>
    <row r="63" spans="1:11" ht="12.75">
      <c r="A63" s="194" t="s">
        <v>44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/>
      <c r="K63" s="7">
        <v>5865</v>
      </c>
    </row>
    <row r="64" spans="1:11" ht="12.75">
      <c r="A64" s="194" t="s">
        <v>205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803515</v>
      </c>
      <c r="K64" s="7">
        <v>746646</v>
      </c>
    </row>
    <row r="65" spans="1:11" ht="12.75">
      <c r="A65" s="200" t="s">
        <v>54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4483</v>
      </c>
      <c r="K65" s="7">
        <v>4223</v>
      </c>
    </row>
    <row r="66" spans="1:11" ht="12.75">
      <c r="A66" s="200" t="s">
        <v>239</v>
      </c>
      <c r="B66" s="201"/>
      <c r="C66" s="201"/>
      <c r="D66" s="201"/>
      <c r="E66" s="201"/>
      <c r="F66" s="201"/>
      <c r="G66" s="201"/>
      <c r="H66" s="202"/>
      <c r="I66" s="1">
        <v>60</v>
      </c>
      <c r="J66" s="53">
        <f>J7+J8+J40+J65</f>
        <v>264373318</v>
      </c>
      <c r="K66" s="53">
        <f>K7+K8+K40+K65</f>
        <v>261639685</v>
      </c>
    </row>
    <row r="67" spans="1:11" ht="12.75">
      <c r="A67" s="212" t="s">
        <v>89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4420094</v>
      </c>
      <c r="K67" s="8">
        <v>3079825</v>
      </c>
    </row>
    <row r="68" spans="1:11" ht="12.75">
      <c r="A68" s="215" t="s">
        <v>56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7" t="s">
        <v>189</v>
      </c>
      <c r="B69" s="198"/>
      <c r="C69" s="198"/>
      <c r="D69" s="198"/>
      <c r="E69" s="198"/>
      <c r="F69" s="198"/>
      <c r="G69" s="198"/>
      <c r="H69" s="199"/>
      <c r="I69" s="3">
        <v>62</v>
      </c>
      <c r="J69" s="54">
        <f>J70+J71+J72+J78+J79+J82+J85</f>
        <v>149870249</v>
      </c>
      <c r="K69" s="54">
        <f>K70+K71+K72+K78+K79+K82+K85</f>
        <v>150690055.34</v>
      </c>
    </row>
    <row r="70" spans="1:11" ht="12.75">
      <c r="A70" s="194" t="s">
        <v>139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102678147</v>
      </c>
      <c r="K70" s="7">
        <v>110466000</v>
      </c>
    </row>
    <row r="71" spans="1:11" ht="12.75">
      <c r="A71" s="194" t="s">
        <v>140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/>
      <c r="K71" s="7"/>
    </row>
    <row r="72" spans="1:11" ht="12.75">
      <c r="A72" s="194" t="s">
        <v>141</v>
      </c>
      <c r="B72" s="195"/>
      <c r="C72" s="195"/>
      <c r="D72" s="195"/>
      <c r="E72" s="195"/>
      <c r="F72" s="195"/>
      <c r="G72" s="195"/>
      <c r="H72" s="196"/>
      <c r="I72" s="1">
        <v>65</v>
      </c>
      <c r="J72" s="53">
        <f>J73+J74-J75+J76+J77</f>
        <v>77834692</v>
      </c>
      <c r="K72" s="53">
        <f>K73+K74-K75+K76+K77</f>
        <v>39.34</v>
      </c>
    </row>
    <row r="73" spans="1:11" ht="12.75">
      <c r="A73" s="194" t="s">
        <v>142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/>
      <c r="K73" s="7"/>
    </row>
    <row r="74" spans="1:11" ht="12.75">
      <c r="A74" s="194" t="s">
        <v>143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/>
      <c r="K74" s="7"/>
    </row>
    <row r="75" spans="1:11" ht="12.75">
      <c r="A75" s="194" t="s">
        <v>131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/>
      <c r="K75" s="7"/>
    </row>
    <row r="76" spans="1:11" ht="12.75">
      <c r="A76" s="194" t="s">
        <v>132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/>
      <c r="K76" s="7"/>
    </row>
    <row r="77" spans="1:11" ht="12.75">
      <c r="A77" s="194" t="s">
        <v>133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>
        <v>77834692</v>
      </c>
      <c r="K77" s="7">
        <v>39.34</v>
      </c>
    </row>
    <row r="78" spans="1:11" ht="12.75">
      <c r="A78" s="194" t="s">
        <v>134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/>
      <c r="K78" s="7">
        <v>77834652</v>
      </c>
    </row>
    <row r="79" spans="1:11" ht="12.75">
      <c r="A79" s="194" t="s">
        <v>236</v>
      </c>
      <c r="B79" s="195"/>
      <c r="C79" s="195"/>
      <c r="D79" s="195"/>
      <c r="E79" s="195"/>
      <c r="F79" s="195"/>
      <c r="G79" s="195"/>
      <c r="H79" s="196"/>
      <c r="I79" s="1">
        <v>72</v>
      </c>
      <c r="J79" s="53">
        <f>J80-J81</f>
        <v>-27096846</v>
      </c>
      <c r="K79" s="53">
        <f>K80-K81</f>
        <v>-28944969</v>
      </c>
    </row>
    <row r="80" spans="1:11" ht="12.75">
      <c r="A80" s="218" t="s">
        <v>167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168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27096846</v>
      </c>
      <c r="K81" s="7">
        <v>28944969</v>
      </c>
    </row>
    <row r="82" spans="1:11" ht="12.75">
      <c r="A82" s="194" t="s">
        <v>237</v>
      </c>
      <c r="B82" s="195"/>
      <c r="C82" s="195"/>
      <c r="D82" s="195"/>
      <c r="E82" s="195"/>
      <c r="F82" s="195"/>
      <c r="G82" s="195"/>
      <c r="H82" s="196"/>
      <c r="I82" s="1">
        <v>75</v>
      </c>
      <c r="J82" s="53">
        <f>J83-J84</f>
        <v>-3545744</v>
      </c>
      <c r="K82" s="53">
        <f>K83-K84</f>
        <v>-8665667</v>
      </c>
    </row>
    <row r="83" spans="1:11" ht="12.75">
      <c r="A83" s="218" t="s">
        <v>169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170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3545744</v>
      </c>
      <c r="K84" s="7">
        <v>8665667</v>
      </c>
    </row>
    <row r="85" spans="1:11" ht="12.75">
      <c r="A85" s="194" t="s">
        <v>171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/>
      <c r="K85" s="7"/>
    </row>
    <row r="86" spans="1:11" ht="12.75">
      <c r="A86" s="200" t="s">
        <v>17</v>
      </c>
      <c r="B86" s="201"/>
      <c r="C86" s="201"/>
      <c r="D86" s="201"/>
      <c r="E86" s="201"/>
      <c r="F86" s="201"/>
      <c r="G86" s="201"/>
      <c r="H86" s="202"/>
      <c r="I86" s="1">
        <v>79</v>
      </c>
      <c r="J86" s="53">
        <f>SUM(J87:J89)</f>
        <v>1595393</v>
      </c>
      <c r="K86" s="53">
        <f>SUM(K87:K89)</f>
        <v>1595393</v>
      </c>
    </row>
    <row r="87" spans="1:11" ht="12.75">
      <c r="A87" s="194" t="s">
        <v>127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>
        <v>1595393</v>
      </c>
      <c r="K87" s="7">
        <v>1595393</v>
      </c>
    </row>
    <row r="88" spans="1:11" ht="12.75">
      <c r="A88" s="194" t="s">
        <v>128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/>
      <c r="K88" s="7"/>
    </row>
    <row r="89" spans="1:11" ht="12.75">
      <c r="A89" s="194" t="s">
        <v>129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/>
      <c r="K89" s="7"/>
    </row>
    <row r="90" spans="1:11" ht="12.75">
      <c r="A90" s="200" t="s">
        <v>18</v>
      </c>
      <c r="B90" s="201"/>
      <c r="C90" s="201"/>
      <c r="D90" s="201"/>
      <c r="E90" s="201"/>
      <c r="F90" s="201"/>
      <c r="G90" s="201"/>
      <c r="H90" s="202"/>
      <c r="I90" s="1">
        <v>83</v>
      </c>
      <c r="J90" s="53">
        <f>SUM(J91:J99)</f>
        <v>12878</v>
      </c>
      <c r="K90" s="53">
        <f>SUM(K91:K99)</f>
        <v>9693063</v>
      </c>
    </row>
    <row r="91" spans="1:11" ht="12.75">
      <c r="A91" s="194" t="s">
        <v>130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/>
      <c r="K91" s="7"/>
    </row>
    <row r="92" spans="1:11" ht="12.75">
      <c r="A92" s="194" t="s">
        <v>241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/>
      <c r="K92" s="7">
        <v>105874</v>
      </c>
    </row>
    <row r="93" spans="1:11" ht="12.75">
      <c r="A93" s="194" t="s">
        <v>0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12878</v>
      </c>
      <c r="K93" s="7">
        <v>3619025</v>
      </c>
    </row>
    <row r="94" spans="1:11" ht="12.75">
      <c r="A94" s="194" t="s">
        <v>242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/>
      <c r="K94" s="7"/>
    </row>
    <row r="95" spans="1:11" ht="12.75">
      <c r="A95" s="194" t="s">
        <v>243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/>
      <c r="K95" s="7"/>
    </row>
    <row r="96" spans="1:11" ht="12.75">
      <c r="A96" s="194" t="s">
        <v>244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/>
      <c r="K96" s="7"/>
    </row>
    <row r="97" spans="1:11" ht="12.75">
      <c r="A97" s="194" t="s">
        <v>92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/>
      <c r="K97" s="7"/>
    </row>
    <row r="98" spans="1:11" ht="12.75">
      <c r="A98" s="194" t="s">
        <v>90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/>
      <c r="K98" s="7">
        <v>4805060</v>
      </c>
    </row>
    <row r="99" spans="1:11" ht="12.75">
      <c r="A99" s="194" t="s">
        <v>91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/>
      <c r="K99" s="7">
        <v>1163104</v>
      </c>
    </row>
    <row r="100" spans="1:11" ht="12.75">
      <c r="A100" s="200" t="s">
        <v>19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3">
        <f>SUM(J101:J112)</f>
        <v>112894798</v>
      </c>
      <c r="K100" s="53">
        <f>SUM(K101:K112)</f>
        <v>99661174</v>
      </c>
    </row>
    <row r="101" spans="1:11" ht="12.75">
      <c r="A101" s="194" t="s">
        <v>130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>
        <v>59633546</v>
      </c>
      <c r="K101" s="7">
        <v>49829705</v>
      </c>
    </row>
    <row r="102" spans="1:11" ht="12.75">
      <c r="A102" s="194" t="s">
        <v>241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/>
      <c r="K102" s="7"/>
    </row>
    <row r="103" spans="1:11" ht="12.75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4066593</v>
      </c>
      <c r="K103" s="7">
        <v>730385</v>
      </c>
    </row>
    <row r="104" spans="1:11" ht="12.75">
      <c r="A104" s="194" t="s">
        <v>242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>
        <v>168124</v>
      </c>
      <c r="K104" s="7">
        <v>103442</v>
      </c>
    </row>
    <row r="105" spans="1:11" ht="12.75">
      <c r="A105" s="194" t="s">
        <v>243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17440788</v>
      </c>
      <c r="K105" s="7">
        <v>15056366</v>
      </c>
    </row>
    <row r="106" spans="1:11" ht="12.75">
      <c r="A106" s="194" t="s">
        <v>244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/>
      <c r="K106" s="7">
        <v>2919617</v>
      </c>
    </row>
    <row r="107" spans="1:11" ht="12.75">
      <c r="A107" s="194" t="s">
        <v>92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/>
      <c r="K107" s="7"/>
    </row>
    <row r="108" spans="1:11" ht="12.75">
      <c r="A108" s="194" t="s">
        <v>93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1295956</v>
      </c>
      <c r="K108" s="7">
        <v>854747</v>
      </c>
    </row>
    <row r="109" spans="1:11" ht="12.75">
      <c r="A109" s="194" t="s">
        <v>94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1674215</v>
      </c>
      <c r="K109" s="7">
        <v>734269</v>
      </c>
    </row>
    <row r="110" spans="1:11" ht="12.75">
      <c r="A110" s="194" t="s">
        <v>97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/>
      <c r="K110" s="7"/>
    </row>
    <row r="111" spans="1:11" ht="12.75">
      <c r="A111" s="194" t="s">
        <v>95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/>
      <c r="K111" s="7"/>
    </row>
    <row r="112" spans="1:11" ht="12.75">
      <c r="A112" s="194" t="s">
        <v>96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28615576</v>
      </c>
      <c r="K112" s="7">
        <v>29432643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/>
      <c r="K113" s="7"/>
    </row>
    <row r="114" spans="1:11" ht="12.75">
      <c r="A114" s="200" t="s">
        <v>23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3">
        <f>J69+J86+J90+J100+J113</f>
        <v>264373318</v>
      </c>
      <c r="K114" s="53">
        <f>K69+K86+K90+K100+K113</f>
        <v>261639685.34</v>
      </c>
    </row>
    <row r="115" spans="1:11" ht="12.75">
      <c r="A115" s="223" t="s">
        <v>55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4420094</v>
      </c>
      <c r="K115" s="8">
        <v>3079825</v>
      </c>
    </row>
    <row r="116" spans="1:11" ht="12.75">
      <c r="A116" s="215" t="s">
        <v>308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7" t="s">
        <v>184</v>
      </c>
      <c r="B117" s="198"/>
      <c r="C117" s="198"/>
      <c r="D117" s="198"/>
      <c r="E117" s="198"/>
      <c r="F117" s="198"/>
      <c r="G117" s="198"/>
      <c r="H117" s="198"/>
      <c r="I117" s="229"/>
      <c r="J117" s="229"/>
      <c r="K117" s="230"/>
    </row>
    <row r="118" spans="1:11" ht="12.75">
      <c r="A118" s="194" t="s">
        <v>6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/>
      <c r="K118" s="7"/>
    </row>
    <row r="119" spans="1:11" ht="12.75">
      <c r="A119" s="231" t="s">
        <v>7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309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0:K120"/>
    <mergeCell ref="A101:H101"/>
    <mergeCell ref="A102:H102"/>
    <mergeCell ref="A121:K121"/>
    <mergeCell ref="A115:H115"/>
    <mergeCell ref="A116:K116"/>
    <mergeCell ref="A117:K117"/>
    <mergeCell ref="A118:H118"/>
    <mergeCell ref="A114:H114"/>
    <mergeCell ref="A119:H119"/>
    <mergeCell ref="A103:H103"/>
    <mergeCell ref="A104:H104"/>
    <mergeCell ref="A112:H112"/>
    <mergeCell ref="A105:H105"/>
    <mergeCell ref="A106:H106"/>
    <mergeCell ref="A107:H107"/>
    <mergeCell ref="A113:H113"/>
    <mergeCell ref="A108:H108"/>
    <mergeCell ref="A109:H109"/>
    <mergeCell ref="A110:H110"/>
    <mergeCell ref="A111:H111"/>
    <mergeCell ref="A97:H97"/>
    <mergeCell ref="A98:H98"/>
    <mergeCell ref="A99:H99"/>
    <mergeCell ref="A100:H100"/>
    <mergeCell ref="A74:H74"/>
    <mergeCell ref="A81:H81"/>
    <mergeCell ref="A88:H88"/>
    <mergeCell ref="A94:H94"/>
    <mergeCell ref="A84:H84"/>
    <mergeCell ref="A85:H85"/>
    <mergeCell ref="A86:H86"/>
    <mergeCell ref="A87:H87"/>
    <mergeCell ref="A96:H96"/>
    <mergeCell ref="A89:H89"/>
    <mergeCell ref="A90:H90"/>
    <mergeCell ref="A91:H91"/>
    <mergeCell ref="A92:H92"/>
    <mergeCell ref="A93:H93"/>
    <mergeCell ref="A95:H95"/>
    <mergeCell ref="A82:H82"/>
    <mergeCell ref="A83:H83"/>
    <mergeCell ref="A75:H75"/>
    <mergeCell ref="A76:H76"/>
    <mergeCell ref="A77:H77"/>
    <mergeCell ref="A78:H78"/>
    <mergeCell ref="A79:H79"/>
    <mergeCell ref="A80:H80"/>
    <mergeCell ref="A62:H62"/>
    <mergeCell ref="A61:H61"/>
    <mergeCell ref="A71:H71"/>
    <mergeCell ref="A73:H73"/>
    <mergeCell ref="A72:H72"/>
    <mergeCell ref="A57:H57"/>
    <mergeCell ref="A58:H58"/>
    <mergeCell ref="A59:H59"/>
    <mergeCell ref="A60:H60"/>
    <mergeCell ref="A69:H69"/>
    <mergeCell ref="A70:H70"/>
    <mergeCell ref="A63:H63"/>
    <mergeCell ref="A64:H64"/>
    <mergeCell ref="A65:H65"/>
    <mergeCell ref="A66:H66"/>
    <mergeCell ref="A67:H67"/>
    <mergeCell ref="A68:K68"/>
    <mergeCell ref="A47:H47"/>
    <mergeCell ref="A48:H48"/>
    <mergeCell ref="A54:H54"/>
    <mergeCell ref="A55:H55"/>
    <mergeCell ref="A56:H56"/>
    <mergeCell ref="A49:H49"/>
    <mergeCell ref="A50:H50"/>
    <mergeCell ref="A51:H51"/>
    <mergeCell ref="A52:H52"/>
    <mergeCell ref="A53:H53"/>
    <mergeCell ref="A37:H37"/>
    <mergeCell ref="A38:H38"/>
    <mergeCell ref="A39:H39"/>
    <mergeCell ref="A40:H40"/>
    <mergeCell ref="A5:H5"/>
    <mergeCell ref="A44:H44"/>
    <mergeCell ref="A45:H45"/>
    <mergeCell ref="A46:H46"/>
    <mergeCell ref="A34:H34"/>
    <mergeCell ref="A41:H41"/>
    <mergeCell ref="A42:H42"/>
    <mergeCell ref="A43:H43"/>
    <mergeCell ref="A35:H35"/>
    <mergeCell ref="A36:H36"/>
    <mergeCell ref="A23:H23"/>
    <mergeCell ref="A24:H24"/>
    <mergeCell ref="A17:H17"/>
    <mergeCell ref="A18:H18"/>
    <mergeCell ref="A19:H19"/>
    <mergeCell ref="A20:H20"/>
    <mergeCell ref="A21:H21"/>
    <mergeCell ref="A22:H22"/>
    <mergeCell ref="A31:H31"/>
    <mergeCell ref="A33:H33"/>
    <mergeCell ref="A32:H32"/>
    <mergeCell ref="A1:K1"/>
    <mergeCell ref="A2:K2"/>
    <mergeCell ref="A3:K3"/>
    <mergeCell ref="A4:H4"/>
    <mergeCell ref="A25:H25"/>
    <mergeCell ref="A26:H26"/>
    <mergeCell ref="A14:H14"/>
    <mergeCell ref="A27:H27"/>
    <mergeCell ref="A28:H28"/>
    <mergeCell ref="A29:H29"/>
    <mergeCell ref="A30:H30"/>
    <mergeCell ref="A6:K6"/>
    <mergeCell ref="A16:H16"/>
    <mergeCell ref="A9:H9"/>
    <mergeCell ref="A10:H10"/>
    <mergeCell ref="A11:H11"/>
    <mergeCell ref="A12:H12"/>
    <mergeCell ref="A13:H13"/>
    <mergeCell ref="A7:H7"/>
    <mergeCell ref="A8:H8"/>
    <mergeCell ref="A15:H1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K8" sqref="K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3" t="s">
        <v>152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39" t="s">
        <v>340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36" t="s">
        <v>338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57</v>
      </c>
      <c r="B4" s="237"/>
      <c r="C4" s="237"/>
      <c r="D4" s="237"/>
      <c r="E4" s="237"/>
      <c r="F4" s="237"/>
      <c r="G4" s="237"/>
      <c r="H4" s="237"/>
      <c r="I4" s="58" t="s">
        <v>277</v>
      </c>
      <c r="J4" s="238" t="s">
        <v>317</v>
      </c>
      <c r="K4" s="238"/>
      <c r="L4" s="238" t="s">
        <v>318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24</v>
      </c>
      <c r="B7" s="198"/>
      <c r="C7" s="198"/>
      <c r="D7" s="198"/>
      <c r="E7" s="198"/>
      <c r="F7" s="198"/>
      <c r="G7" s="198"/>
      <c r="H7" s="199"/>
      <c r="I7" s="3">
        <v>111</v>
      </c>
      <c r="J7" s="54">
        <f>SUM(J8:J9)</f>
        <v>67594239</v>
      </c>
      <c r="K7" s="54">
        <f>SUM(K8:K9)</f>
        <v>15553049</v>
      </c>
      <c r="L7" s="54">
        <f>SUM(L8:L9)</f>
        <v>56714506</v>
      </c>
      <c r="M7" s="54">
        <f>SUM(M8:M9)</f>
        <v>16618164</v>
      </c>
    </row>
    <row r="8" spans="1:13" ht="12.75">
      <c r="A8" s="200" t="s">
        <v>150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54173911</v>
      </c>
      <c r="K8" s="7">
        <v>14247916</v>
      </c>
      <c r="L8" s="7">
        <v>45680410</v>
      </c>
      <c r="M8" s="7">
        <v>11724501</v>
      </c>
    </row>
    <row r="9" spans="1:13" ht="12.75">
      <c r="A9" s="200" t="s">
        <v>101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13420328</v>
      </c>
      <c r="K9" s="7">
        <v>1305133</v>
      </c>
      <c r="L9" s="7">
        <v>11034096</v>
      </c>
      <c r="M9" s="7">
        <v>4893663</v>
      </c>
    </row>
    <row r="10" spans="1:13" ht="12.75">
      <c r="A10" s="200" t="s">
        <v>10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3">
        <f>J11+J12+J16+J20+J21+J22+J25+J26</f>
        <v>70540841</v>
      </c>
      <c r="K10" s="53">
        <f>K11+K12+K16+K20+K21+K22+K25+K26</f>
        <v>18443364</v>
      </c>
      <c r="L10" s="53">
        <f>L11+L12+L16+L20+L21+L22+L25+L26</f>
        <v>64225404</v>
      </c>
      <c r="M10" s="53">
        <f>M11+M12+M16+M20+M21+M22+M25+M26</f>
        <v>16252959</v>
      </c>
    </row>
    <row r="11" spans="1:13" ht="12.75">
      <c r="A11" s="200" t="s">
        <v>102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>
        <v>-18206</v>
      </c>
      <c r="K11" s="7">
        <v>28912</v>
      </c>
      <c r="L11" s="7">
        <v>4963</v>
      </c>
      <c r="M11" s="7">
        <v>-16782</v>
      </c>
    </row>
    <row r="12" spans="1:13" ht="12.75">
      <c r="A12" s="200" t="s">
        <v>20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3">
        <f>SUM(J13:J15)</f>
        <v>45562189</v>
      </c>
      <c r="K12" s="53">
        <f>SUM(K13:K15)</f>
        <v>12813850</v>
      </c>
      <c r="L12" s="53">
        <f>SUM(L13:L15)</f>
        <v>41001541</v>
      </c>
      <c r="M12" s="53">
        <f>SUM(M13:M15)</f>
        <v>10890993</v>
      </c>
    </row>
    <row r="13" spans="1:13" ht="12.75">
      <c r="A13" s="194" t="s">
        <v>144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4386231</v>
      </c>
      <c r="K13" s="7">
        <v>955472</v>
      </c>
      <c r="L13" s="7">
        <v>3899328</v>
      </c>
      <c r="M13" s="7">
        <v>447254</v>
      </c>
    </row>
    <row r="14" spans="1:13" ht="12.75">
      <c r="A14" s="194" t="s">
        <v>145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>
        <v>35479176</v>
      </c>
      <c r="K14" s="7">
        <v>9748751</v>
      </c>
      <c r="L14" s="7">
        <v>30546332</v>
      </c>
      <c r="M14" s="7">
        <v>8890929</v>
      </c>
    </row>
    <row r="15" spans="1:13" ht="12.75">
      <c r="A15" s="194" t="s">
        <v>59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5696782</v>
      </c>
      <c r="K15" s="7">
        <v>2109627</v>
      </c>
      <c r="L15" s="7">
        <v>6555881</v>
      </c>
      <c r="M15" s="7">
        <v>1552810</v>
      </c>
    </row>
    <row r="16" spans="1:13" ht="12.75">
      <c r="A16" s="200" t="s">
        <v>21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3">
        <f>SUM(J17:J19)</f>
        <v>12270064</v>
      </c>
      <c r="K16" s="53">
        <f>SUM(K17:K19)</f>
        <v>2807694</v>
      </c>
      <c r="L16" s="53">
        <f>SUM(L17:L19)</f>
        <v>10603837</v>
      </c>
      <c r="M16" s="53">
        <f>SUM(M17:M19)</f>
        <v>2557613</v>
      </c>
    </row>
    <row r="17" spans="1:13" ht="12.75">
      <c r="A17" s="194" t="s">
        <v>60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7706862</v>
      </c>
      <c r="K17" s="7">
        <v>1776110</v>
      </c>
      <c r="L17" s="7">
        <v>7186286</v>
      </c>
      <c r="M17" s="7">
        <v>1737947</v>
      </c>
    </row>
    <row r="18" spans="1:13" ht="12.75">
      <c r="A18" s="194" t="s">
        <v>61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2776497</v>
      </c>
      <c r="K18" s="7">
        <v>621021</v>
      </c>
      <c r="L18" s="7">
        <v>1870738</v>
      </c>
      <c r="M18" s="7">
        <v>468848</v>
      </c>
    </row>
    <row r="19" spans="1:13" ht="12.75">
      <c r="A19" s="194" t="s">
        <v>62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1786705</v>
      </c>
      <c r="K19" s="7">
        <v>410563</v>
      </c>
      <c r="L19" s="7">
        <v>1546813</v>
      </c>
      <c r="M19" s="7">
        <v>350818</v>
      </c>
    </row>
    <row r="20" spans="1:13" ht="12.75">
      <c r="A20" s="200" t="s">
        <v>103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5450193</v>
      </c>
      <c r="K20" s="7">
        <v>1367210</v>
      </c>
      <c r="L20" s="7">
        <v>5947868</v>
      </c>
      <c r="M20" s="7">
        <v>1530543</v>
      </c>
    </row>
    <row r="21" spans="1:13" ht="12.75">
      <c r="A21" s="200" t="s">
        <v>104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6883004</v>
      </c>
      <c r="K21" s="7">
        <v>1303983</v>
      </c>
      <c r="L21" s="7">
        <v>6221754</v>
      </c>
      <c r="M21" s="7">
        <v>1202628</v>
      </c>
    </row>
    <row r="22" spans="1:13" ht="12.75">
      <c r="A22" s="200" t="s">
        <v>22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3">
        <f>SUM(J23:J24)</f>
        <v>45274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4" t="s">
        <v>135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 t="s">
        <v>341</v>
      </c>
      <c r="K23" s="7"/>
      <c r="L23" s="7"/>
      <c r="M23" s="7"/>
    </row>
    <row r="24" spans="1:13" ht="12.75">
      <c r="A24" s="194" t="s">
        <v>136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>
        <v>45274</v>
      </c>
      <c r="K24" s="7" t="s">
        <v>341</v>
      </c>
      <c r="L24" s="7"/>
      <c r="M24" s="7"/>
    </row>
    <row r="25" spans="1:13" ht="12.75">
      <c r="A25" s="200" t="s">
        <v>105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>
        <v>57973</v>
      </c>
      <c r="K25" s="7">
        <v>580</v>
      </c>
      <c r="L25" s="7"/>
      <c r="M25" s="7"/>
    </row>
    <row r="26" spans="1:13" ht="12.75">
      <c r="A26" s="200" t="s">
        <v>48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290350</v>
      </c>
      <c r="K26" s="7">
        <v>121135</v>
      </c>
      <c r="L26" s="7">
        <v>445441</v>
      </c>
      <c r="M26" s="7">
        <v>87964</v>
      </c>
    </row>
    <row r="27" spans="1:13" ht="12.75">
      <c r="A27" s="200" t="s">
        <v>211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3">
        <f>SUM(J28:J32)</f>
        <v>846983</v>
      </c>
      <c r="K27" s="53">
        <f>SUM(K28:K32)</f>
        <v>125575</v>
      </c>
      <c r="L27" s="53">
        <f>SUM(L28:L32)</f>
        <v>469380</v>
      </c>
      <c r="M27" s="53">
        <f>SUM(M28:M32)</f>
        <v>110665</v>
      </c>
    </row>
    <row r="28" spans="1:13" ht="12.75">
      <c r="A28" s="200" t="s">
        <v>225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529039</v>
      </c>
      <c r="K28" s="7">
        <v>120652</v>
      </c>
      <c r="L28" s="7">
        <v>449856</v>
      </c>
      <c r="M28" s="7">
        <v>114319</v>
      </c>
    </row>
    <row r="29" spans="1:13" ht="12.75">
      <c r="A29" s="200" t="s">
        <v>153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168564</v>
      </c>
      <c r="K29" s="7">
        <v>4873</v>
      </c>
      <c r="L29" s="7">
        <v>19519</v>
      </c>
      <c r="M29" s="7">
        <v>-3654</v>
      </c>
    </row>
    <row r="30" spans="1:13" ht="12.75">
      <c r="A30" s="200" t="s">
        <v>137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.75">
      <c r="A31" s="200" t="s">
        <v>221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138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149380</v>
      </c>
      <c r="K32" s="7">
        <v>50</v>
      </c>
      <c r="L32" s="7">
        <v>5</v>
      </c>
      <c r="M32" s="7"/>
    </row>
    <row r="33" spans="1:13" ht="12.75">
      <c r="A33" s="200" t="s">
        <v>212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3">
        <f>SUM(J34:J37)</f>
        <v>1446125</v>
      </c>
      <c r="K33" s="53">
        <f>SUM(K34:K37)</f>
        <v>671261</v>
      </c>
      <c r="L33" s="53">
        <f>SUM(L34:L37)</f>
        <v>1624149</v>
      </c>
      <c r="M33" s="53">
        <f>SUM(M34:M37)</f>
        <v>722224</v>
      </c>
    </row>
    <row r="34" spans="1:13" ht="12.75">
      <c r="A34" s="200" t="s">
        <v>64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>
        <v>201993</v>
      </c>
      <c r="K34" s="7">
        <v>50533</v>
      </c>
      <c r="L34" s="7">
        <v>149951</v>
      </c>
      <c r="M34" s="7">
        <v>50533</v>
      </c>
    </row>
    <row r="35" spans="1:13" ht="12.75">
      <c r="A35" s="200" t="s">
        <v>63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1241844</v>
      </c>
      <c r="K35" s="7">
        <v>630333</v>
      </c>
      <c r="L35" s="7">
        <v>1072466</v>
      </c>
      <c r="M35" s="7">
        <v>357509</v>
      </c>
    </row>
    <row r="36" spans="1:13" ht="12.75">
      <c r="A36" s="200" t="s">
        <v>222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65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>
        <v>2288</v>
      </c>
      <c r="K37" s="7">
        <v>-9605</v>
      </c>
      <c r="L37" s="7">
        <v>401732</v>
      </c>
      <c r="M37" s="7">
        <v>314182</v>
      </c>
    </row>
    <row r="38" spans="1:13" ht="12.75">
      <c r="A38" s="200" t="s">
        <v>193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194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223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224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213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3">
        <f>J7+J27+J38+J40</f>
        <v>68441222</v>
      </c>
      <c r="K42" s="53">
        <f>K7+K27+K38+K40</f>
        <v>15678624</v>
      </c>
      <c r="L42" s="53">
        <f>L7+L27+L38+L40</f>
        <v>57183886</v>
      </c>
      <c r="M42" s="53">
        <f>M7+M27+M38+M40</f>
        <v>16728829</v>
      </c>
    </row>
    <row r="43" spans="1:13" ht="12.75">
      <c r="A43" s="200" t="s">
        <v>214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3">
        <f>J10+J33+J39+J41</f>
        <v>71986966</v>
      </c>
      <c r="K43" s="53">
        <f>K10+K33+K39+K41</f>
        <v>19114625</v>
      </c>
      <c r="L43" s="53">
        <f>L10+L33+L39+L41</f>
        <v>65849553</v>
      </c>
      <c r="M43" s="53">
        <f>M10+M33+M39+M41</f>
        <v>16975183</v>
      </c>
    </row>
    <row r="44" spans="1:13" ht="12.75">
      <c r="A44" s="200" t="s">
        <v>234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3">
        <f>J42-J43</f>
        <v>-3545744</v>
      </c>
      <c r="K44" s="53">
        <f>K42-K43</f>
        <v>-3436001</v>
      </c>
      <c r="L44" s="53">
        <f>L42-L43</f>
        <v>-8665667</v>
      </c>
      <c r="M44" s="53">
        <f>M42-M43</f>
        <v>-246354</v>
      </c>
    </row>
    <row r="45" spans="1:13" ht="12.75">
      <c r="A45" s="218" t="s">
        <v>216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217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3545744</v>
      </c>
      <c r="K46" s="53">
        <f>IF(K43&gt;K42,K43-K42,0)</f>
        <v>3436001</v>
      </c>
      <c r="L46" s="53">
        <f>IF(L43&gt;L42,L43-L42,0)</f>
        <v>8665667</v>
      </c>
      <c r="M46" s="53">
        <f>IF(M43&gt;M42,M43-M42,0)</f>
        <v>246354</v>
      </c>
    </row>
    <row r="47" spans="1:13" ht="12.75">
      <c r="A47" s="200" t="s">
        <v>215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235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3">
        <f>J44-J47</f>
        <v>-3545744</v>
      </c>
      <c r="K48" s="53">
        <f>K44-K47</f>
        <v>-3436001</v>
      </c>
      <c r="L48" s="53">
        <f>L44-L47</f>
        <v>-8665667</v>
      </c>
      <c r="M48" s="53">
        <f>M44-M47</f>
        <v>-246354</v>
      </c>
    </row>
    <row r="49" spans="1:13" ht="12.75">
      <c r="A49" s="218" t="s">
        <v>190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0" t="s">
        <v>218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3545744</v>
      </c>
      <c r="K50" s="61">
        <f>IF(K48&lt;0,-K48,0)</f>
        <v>3436001</v>
      </c>
      <c r="L50" s="61">
        <f>IF(L48&lt;0,-L48,0)</f>
        <v>8665667</v>
      </c>
      <c r="M50" s="61">
        <f>IF(M48&lt;0,-M48,0)</f>
        <v>246354</v>
      </c>
    </row>
    <row r="51" spans="1:13" ht="12.75" customHeight="1">
      <c r="A51" s="215" t="s">
        <v>310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7" t="s">
        <v>185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7" t="s">
        <v>232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v>-3545744</v>
      </c>
      <c r="K53" s="7"/>
      <c r="L53" s="7">
        <v>-8665667</v>
      </c>
      <c r="M53" s="7">
        <v>-246354</v>
      </c>
    </row>
    <row r="54" spans="1:13" ht="12.75">
      <c r="A54" s="247" t="s">
        <v>233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15" t="s">
        <v>187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7" t="s">
        <v>202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v>-3545744</v>
      </c>
      <c r="K56" s="6"/>
      <c r="L56" s="6">
        <v>-8665667</v>
      </c>
      <c r="M56" s="6">
        <v>-246354</v>
      </c>
    </row>
    <row r="57" spans="1:13" ht="12.75">
      <c r="A57" s="200" t="s">
        <v>219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0" t="s">
        <v>226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.75">
      <c r="A59" s="200" t="s">
        <v>227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.75">
      <c r="A60" s="200" t="s">
        <v>43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.75">
      <c r="A61" s="200" t="s">
        <v>228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.75">
      <c r="A62" s="200" t="s">
        <v>229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.75">
      <c r="A63" s="200" t="s">
        <v>230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.75">
      <c r="A64" s="200" t="s">
        <v>231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.75">
      <c r="A65" s="200" t="s">
        <v>220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.75">
      <c r="A66" s="200" t="s">
        <v>191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0" t="s">
        <v>192</v>
      </c>
      <c r="B67" s="201"/>
      <c r="C67" s="201"/>
      <c r="D67" s="201"/>
      <c r="E67" s="201"/>
      <c r="F67" s="201"/>
      <c r="G67" s="201"/>
      <c r="H67" s="202"/>
      <c r="I67" s="1">
        <v>168</v>
      </c>
      <c r="J67" s="61">
        <f>J56+J66</f>
        <v>-3545744</v>
      </c>
      <c r="K67" s="61">
        <f>K56+K66</f>
        <v>0</v>
      </c>
      <c r="L67" s="61">
        <f>L56+L66</f>
        <v>-8665667</v>
      </c>
      <c r="M67" s="61">
        <f>M56+M66</f>
        <v>-246354</v>
      </c>
    </row>
    <row r="68" spans="1:13" ht="12.75" customHeight="1">
      <c r="A68" s="243" t="s">
        <v>311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186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232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233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57:H57"/>
    <mergeCell ref="A64:H64"/>
    <mergeCell ref="A53:H53"/>
    <mergeCell ref="A51:M51"/>
    <mergeCell ref="A54:H54"/>
    <mergeCell ref="A56:H56"/>
    <mergeCell ref="A55:M55"/>
    <mergeCell ref="A63:H63"/>
    <mergeCell ref="A29:H29"/>
    <mergeCell ref="A58:H58"/>
    <mergeCell ref="A59:H59"/>
    <mergeCell ref="A61:H61"/>
    <mergeCell ref="A52:H52"/>
    <mergeCell ref="A50:H50"/>
    <mergeCell ref="A60:H60"/>
    <mergeCell ref="A47:H47"/>
    <mergeCell ref="A31:H31"/>
    <mergeCell ref="A45:H45"/>
    <mergeCell ref="A46:H46"/>
    <mergeCell ref="A71:H71"/>
    <mergeCell ref="A65:H65"/>
    <mergeCell ref="A66:H66"/>
    <mergeCell ref="A67:H67"/>
    <mergeCell ref="A68:M68"/>
    <mergeCell ref="A69:M69"/>
    <mergeCell ref="A70:H70"/>
    <mergeCell ref="A62:H62"/>
    <mergeCell ref="A33:H33"/>
    <mergeCell ref="A34:H34"/>
    <mergeCell ref="A43:H43"/>
    <mergeCell ref="A44:H44"/>
    <mergeCell ref="A36:H36"/>
    <mergeCell ref="A37:H37"/>
    <mergeCell ref="A2:M2"/>
    <mergeCell ref="A1:M1"/>
    <mergeCell ref="A48:H48"/>
    <mergeCell ref="A49:H49"/>
    <mergeCell ref="A24:H24"/>
    <mergeCell ref="A25:H25"/>
    <mergeCell ref="A26:H26"/>
    <mergeCell ref="A27:H27"/>
    <mergeCell ref="A28:H28"/>
    <mergeCell ref="A41:H41"/>
    <mergeCell ref="A42:H42"/>
    <mergeCell ref="A35:H35"/>
    <mergeCell ref="A38:H38"/>
    <mergeCell ref="A39:H39"/>
    <mergeCell ref="A40:H40"/>
    <mergeCell ref="A12:H12"/>
    <mergeCell ref="A13:H13"/>
    <mergeCell ref="A30:H30"/>
    <mergeCell ref="A32:H32"/>
    <mergeCell ref="A14:H14"/>
    <mergeCell ref="A18:H18"/>
    <mergeCell ref="A19:H19"/>
    <mergeCell ref="A20:H20"/>
    <mergeCell ref="A8:H8"/>
    <mergeCell ref="A23:H23"/>
    <mergeCell ref="A15:H15"/>
    <mergeCell ref="A16:H16"/>
    <mergeCell ref="A17:H17"/>
    <mergeCell ref="A21:H21"/>
    <mergeCell ref="A22:H22"/>
    <mergeCell ref="A9:H9"/>
    <mergeCell ref="A10:H10"/>
    <mergeCell ref="A11:H11"/>
    <mergeCell ref="A3:M3"/>
    <mergeCell ref="A4:H4"/>
    <mergeCell ref="A6:H6"/>
    <mergeCell ref="A7:H7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3" t="s">
        <v>162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55" t="s">
        <v>57</v>
      </c>
      <c r="B4" s="255"/>
      <c r="C4" s="255"/>
      <c r="D4" s="255"/>
      <c r="E4" s="255"/>
      <c r="F4" s="255"/>
      <c r="G4" s="255"/>
      <c r="H4" s="255"/>
      <c r="I4" s="66" t="s">
        <v>277</v>
      </c>
      <c r="J4" s="67" t="s">
        <v>317</v>
      </c>
      <c r="K4" s="67" t="s">
        <v>318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281</v>
      </c>
      <c r="K5" s="69" t="s">
        <v>282</v>
      </c>
    </row>
    <row r="6" spans="1:11" ht="12.75">
      <c r="A6" s="215" t="s">
        <v>154</v>
      </c>
      <c r="B6" s="226"/>
      <c r="C6" s="226"/>
      <c r="D6" s="226"/>
      <c r="E6" s="226"/>
      <c r="F6" s="226"/>
      <c r="G6" s="226"/>
      <c r="H6" s="226"/>
      <c r="I6" s="257"/>
      <c r="J6" s="257"/>
      <c r="K6" s="258"/>
    </row>
    <row r="7" spans="1:11" ht="12.75">
      <c r="A7" s="194" t="s">
        <v>38</v>
      </c>
      <c r="B7" s="195"/>
      <c r="C7" s="195"/>
      <c r="D7" s="195"/>
      <c r="E7" s="195"/>
      <c r="F7" s="195"/>
      <c r="G7" s="195"/>
      <c r="H7" s="195"/>
      <c r="I7" s="1">
        <v>1</v>
      </c>
      <c r="J7" s="5">
        <v>-3545744</v>
      </c>
      <c r="K7" s="7">
        <v>-8665667</v>
      </c>
    </row>
    <row r="8" spans="1:11" ht="12.75">
      <c r="A8" s="194" t="s">
        <v>39</v>
      </c>
      <c r="B8" s="195"/>
      <c r="C8" s="195"/>
      <c r="D8" s="195"/>
      <c r="E8" s="195"/>
      <c r="F8" s="195"/>
      <c r="G8" s="195"/>
      <c r="H8" s="195"/>
      <c r="I8" s="1">
        <v>2</v>
      </c>
      <c r="J8" s="5">
        <v>5450193</v>
      </c>
      <c r="K8" s="7">
        <v>5947868</v>
      </c>
    </row>
    <row r="9" spans="1:11" ht="12.75">
      <c r="A9" s="194" t="s">
        <v>40</v>
      </c>
      <c r="B9" s="195"/>
      <c r="C9" s="195"/>
      <c r="D9" s="195"/>
      <c r="E9" s="195"/>
      <c r="F9" s="195"/>
      <c r="G9" s="195"/>
      <c r="H9" s="195"/>
      <c r="I9" s="1">
        <v>3</v>
      </c>
      <c r="J9" s="5">
        <v>3119362</v>
      </c>
      <c r="K9" s="7"/>
    </row>
    <row r="10" spans="1:11" ht="12.75">
      <c r="A10" s="194" t="s">
        <v>41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ht="12.75">
      <c r="A11" s="194" t="s">
        <v>42</v>
      </c>
      <c r="B11" s="195"/>
      <c r="C11" s="195"/>
      <c r="D11" s="195"/>
      <c r="E11" s="195"/>
      <c r="F11" s="195"/>
      <c r="G11" s="195"/>
      <c r="H11" s="195"/>
      <c r="I11" s="1">
        <v>5</v>
      </c>
      <c r="J11" s="5">
        <v>1643145</v>
      </c>
      <c r="K11" s="7">
        <v>2972733</v>
      </c>
    </row>
    <row r="12" spans="1:11" ht="12.75">
      <c r="A12" s="194" t="s">
        <v>49</v>
      </c>
      <c r="B12" s="195"/>
      <c r="C12" s="195"/>
      <c r="D12" s="195"/>
      <c r="E12" s="195"/>
      <c r="F12" s="195"/>
      <c r="G12" s="195"/>
      <c r="H12" s="195"/>
      <c r="I12" s="1">
        <v>6</v>
      </c>
      <c r="J12" s="5">
        <v>59585</v>
      </c>
      <c r="K12" s="7">
        <f>9714381+55286</f>
        <v>9769667</v>
      </c>
    </row>
    <row r="13" spans="1:11" ht="12.75">
      <c r="A13" s="200" t="s">
        <v>155</v>
      </c>
      <c r="B13" s="201"/>
      <c r="C13" s="201"/>
      <c r="D13" s="201"/>
      <c r="E13" s="201"/>
      <c r="F13" s="201"/>
      <c r="G13" s="201"/>
      <c r="H13" s="201"/>
      <c r="I13" s="1">
        <v>7</v>
      </c>
      <c r="J13" s="64">
        <f>SUM(J7:J12)</f>
        <v>6726541</v>
      </c>
      <c r="K13" s="53">
        <f>SUM(K7:K12)</f>
        <v>10024601</v>
      </c>
    </row>
    <row r="14" spans="1:11" ht="12.75">
      <c r="A14" s="194" t="s">
        <v>50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>
        <v>13233624</v>
      </c>
    </row>
    <row r="15" spans="1:11" ht="12.75">
      <c r="A15" s="194" t="s">
        <v>51</v>
      </c>
      <c r="B15" s="195"/>
      <c r="C15" s="195"/>
      <c r="D15" s="195"/>
      <c r="E15" s="195"/>
      <c r="F15" s="195"/>
      <c r="G15" s="195"/>
      <c r="H15" s="195"/>
      <c r="I15" s="1">
        <v>9</v>
      </c>
      <c r="J15" s="5">
        <v>995406</v>
      </c>
      <c r="K15" s="7">
        <v>1806654</v>
      </c>
    </row>
    <row r="16" spans="1:11" ht="12.75">
      <c r="A16" s="194" t="s">
        <v>52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ht="12.75">
      <c r="A17" s="194" t="s">
        <v>53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>
        <v>6998267</v>
      </c>
      <c r="K17" s="7">
        <v>0</v>
      </c>
    </row>
    <row r="18" spans="1:11" ht="12.75">
      <c r="A18" s="200" t="s">
        <v>156</v>
      </c>
      <c r="B18" s="201"/>
      <c r="C18" s="201"/>
      <c r="D18" s="201"/>
      <c r="E18" s="201"/>
      <c r="F18" s="201"/>
      <c r="G18" s="201"/>
      <c r="H18" s="201"/>
      <c r="I18" s="1">
        <v>12</v>
      </c>
      <c r="J18" s="64">
        <f>SUM(J14:J17)</f>
        <v>7993673</v>
      </c>
      <c r="K18" s="53">
        <f>SUM(K14:K17)</f>
        <v>15040278</v>
      </c>
    </row>
    <row r="19" spans="1:11" ht="12.75">
      <c r="A19" s="200" t="s">
        <v>34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0" t="s">
        <v>35</v>
      </c>
      <c r="B20" s="201"/>
      <c r="C20" s="201"/>
      <c r="D20" s="201"/>
      <c r="E20" s="201"/>
      <c r="F20" s="201"/>
      <c r="G20" s="201"/>
      <c r="H20" s="201"/>
      <c r="I20" s="1">
        <v>14</v>
      </c>
      <c r="J20" s="64">
        <f>IF(J18&gt;J13,J18-J13,0)</f>
        <v>1267132</v>
      </c>
      <c r="K20" s="53">
        <f>IF(K18&gt;K13,K18-K13,0)</f>
        <v>5015677</v>
      </c>
    </row>
    <row r="21" spans="1:11" ht="12.75">
      <c r="A21" s="215" t="s">
        <v>157</v>
      </c>
      <c r="B21" s="226"/>
      <c r="C21" s="226"/>
      <c r="D21" s="226"/>
      <c r="E21" s="226"/>
      <c r="F21" s="226"/>
      <c r="G21" s="226"/>
      <c r="H21" s="226"/>
      <c r="I21" s="257"/>
      <c r="J21" s="257"/>
      <c r="K21" s="258"/>
    </row>
    <row r="22" spans="1:11" ht="12.75">
      <c r="A22" s="194" t="s">
        <v>176</v>
      </c>
      <c r="B22" s="195"/>
      <c r="C22" s="195"/>
      <c r="D22" s="195"/>
      <c r="E22" s="195"/>
      <c r="F22" s="195"/>
      <c r="G22" s="195"/>
      <c r="H22" s="195"/>
      <c r="I22" s="1">
        <v>15</v>
      </c>
      <c r="J22" s="5">
        <v>90654</v>
      </c>
      <c r="K22" s="7"/>
    </row>
    <row r="23" spans="1:11" ht="12.75">
      <c r="A23" s="194" t="s">
        <v>177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>
        <v>610909</v>
      </c>
      <c r="K23" s="7">
        <v>1447149</v>
      </c>
    </row>
    <row r="24" spans="1:11" ht="12.75">
      <c r="A24" s="194" t="s">
        <v>178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179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ht="12.75">
      <c r="A26" s="194" t="s">
        <v>180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ht="12.75">
      <c r="A27" s="200" t="s">
        <v>166</v>
      </c>
      <c r="B27" s="201"/>
      <c r="C27" s="201"/>
      <c r="D27" s="201"/>
      <c r="E27" s="201"/>
      <c r="F27" s="201"/>
      <c r="G27" s="201"/>
      <c r="H27" s="201"/>
      <c r="I27" s="1">
        <v>20</v>
      </c>
      <c r="J27" s="64">
        <f>SUM(J22:J26)</f>
        <v>701563</v>
      </c>
      <c r="K27" s="53">
        <f>SUM(K22:K26)</f>
        <v>1447149</v>
      </c>
    </row>
    <row r="28" spans="1:11" ht="12.75">
      <c r="A28" s="194" t="s">
        <v>113</v>
      </c>
      <c r="B28" s="195"/>
      <c r="C28" s="195"/>
      <c r="D28" s="195"/>
      <c r="E28" s="195"/>
      <c r="F28" s="195"/>
      <c r="G28" s="195"/>
      <c r="H28" s="195"/>
      <c r="I28" s="1">
        <v>21</v>
      </c>
      <c r="J28" s="5">
        <v>826270</v>
      </c>
      <c r="K28" s="7">
        <v>5921528</v>
      </c>
    </row>
    <row r="29" spans="1:11" ht="12.75">
      <c r="A29" s="194" t="s">
        <v>114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ht="12.75">
      <c r="A30" s="194" t="s">
        <v>14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64">
        <f>SUM(J28:J30)</f>
        <v>826270</v>
      </c>
      <c r="K31" s="53">
        <f>SUM(K28:K30)</f>
        <v>5921528</v>
      </c>
    </row>
    <row r="32" spans="1:11" ht="12.75">
      <c r="A32" s="200" t="s">
        <v>36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0" t="s">
        <v>37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IF(J31&gt;J27,J31-J27,0)</f>
        <v>124707</v>
      </c>
      <c r="K33" s="53">
        <f>IF(K31&gt;K27,K31-K27,0)</f>
        <v>4474379</v>
      </c>
    </row>
    <row r="34" spans="1:11" ht="12.75">
      <c r="A34" s="215" t="s">
        <v>158</v>
      </c>
      <c r="B34" s="226"/>
      <c r="C34" s="226"/>
      <c r="D34" s="226"/>
      <c r="E34" s="226"/>
      <c r="F34" s="226"/>
      <c r="G34" s="226"/>
      <c r="H34" s="226"/>
      <c r="I34" s="257"/>
      <c r="J34" s="257"/>
      <c r="K34" s="258"/>
    </row>
    <row r="35" spans="1:11" ht="12.75">
      <c r="A35" s="194" t="s">
        <v>172</v>
      </c>
      <c r="B35" s="195"/>
      <c r="C35" s="195"/>
      <c r="D35" s="195"/>
      <c r="E35" s="195"/>
      <c r="F35" s="195"/>
      <c r="G35" s="195"/>
      <c r="H35" s="195"/>
      <c r="I35" s="1">
        <v>27</v>
      </c>
      <c r="J35" s="5">
        <v>3258704</v>
      </c>
      <c r="K35" s="7"/>
    </row>
    <row r="36" spans="1:11" ht="12.75">
      <c r="A36" s="194" t="s">
        <v>27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 ht="12.75">
      <c r="A37" s="194" t="s">
        <v>28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>
        <v>4755248</v>
      </c>
      <c r="K37" s="7">
        <v>9485473</v>
      </c>
    </row>
    <row r="38" spans="1:11" ht="12.75">
      <c r="A38" s="200" t="s">
        <v>66</v>
      </c>
      <c r="B38" s="201"/>
      <c r="C38" s="201"/>
      <c r="D38" s="201"/>
      <c r="E38" s="201"/>
      <c r="F38" s="201"/>
      <c r="G38" s="201"/>
      <c r="H38" s="201"/>
      <c r="I38" s="1">
        <v>30</v>
      </c>
      <c r="J38" s="64">
        <f>SUM(J35:J37)</f>
        <v>8013952</v>
      </c>
      <c r="K38" s="53">
        <f>SUM(K35:K37)</f>
        <v>9485473</v>
      </c>
    </row>
    <row r="39" spans="1:11" ht="12.75">
      <c r="A39" s="194" t="s">
        <v>29</v>
      </c>
      <c r="B39" s="195"/>
      <c r="C39" s="195"/>
      <c r="D39" s="195"/>
      <c r="E39" s="195"/>
      <c r="F39" s="195"/>
      <c r="G39" s="195"/>
      <c r="H39" s="195"/>
      <c r="I39" s="1">
        <v>31</v>
      </c>
      <c r="J39" s="5">
        <v>4498116</v>
      </c>
      <c r="K39" s="7"/>
    </row>
    <row r="40" spans="1:11" ht="12.75">
      <c r="A40" s="194" t="s">
        <v>30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ht="12.75">
      <c r="A41" s="194" t="s">
        <v>31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ht="12.75">
      <c r="A42" s="194" t="s">
        <v>32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ht="12.75">
      <c r="A43" s="194" t="s">
        <v>33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>
        <v>2097811</v>
      </c>
      <c r="K43" s="7">
        <v>52286</v>
      </c>
    </row>
    <row r="44" spans="1:11" ht="12.75">
      <c r="A44" s="200" t="s">
        <v>67</v>
      </c>
      <c r="B44" s="201"/>
      <c r="C44" s="201"/>
      <c r="D44" s="201"/>
      <c r="E44" s="201"/>
      <c r="F44" s="201"/>
      <c r="G44" s="201"/>
      <c r="H44" s="201"/>
      <c r="I44" s="1">
        <v>36</v>
      </c>
      <c r="J44" s="64">
        <f>SUM(J39:J43)</f>
        <v>6595927</v>
      </c>
      <c r="K44" s="53">
        <f>SUM(K39:K43)</f>
        <v>52286</v>
      </c>
    </row>
    <row r="45" spans="1:11" ht="12.75">
      <c r="A45" s="200" t="s">
        <v>15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IF(J38&gt;J44,J38-J44,0)</f>
        <v>1418025</v>
      </c>
      <c r="K45" s="53">
        <f>IF(K38&gt;K44,K38-K44,0)</f>
        <v>9433187</v>
      </c>
    </row>
    <row r="46" spans="1:11" ht="12.75">
      <c r="A46" s="200" t="s">
        <v>16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194" t="s">
        <v>68</v>
      </c>
      <c r="B47" s="195"/>
      <c r="C47" s="195"/>
      <c r="D47" s="195"/>
      <c r="E47" s="195"/>
      <c r="F47" s="195"/>
      <c r="G47" s="195"/>
      <c r="H47" s="195"/>
      <c r="I47" s="1">
        <v>39</v>
      </c>
      <c r="J47" s="64">
        <f>IF(J19-J20+J32-J33+J45-J46&gt;0,J19-J20+J32-J33+J45-J46,0)</f>
        <v>26186</v>
      </c>
      <c r="K47" s="53">
        <f>IF(K19-K20+K32-K33+K45-K46&gt;0,K19-K20+K32-K33+K45-K46,0)</f>
        <v>0</v>
      </c>
    </row>
    <row r="48" spans="1:11" ht="12.75">
      <c r="A48" s="194" t="s">
        <v>69</v>
      </c>
      <c r="B48" s="195"/>
      <c r="C48" s="195"/>
      <c r="D48" s="195"/>
      <c r="E48" s="195"/>
      <c r="F48" s="195"/>
      <c r="G48" s="195"/>
      <c r="H48" s="19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56869</v>
      </c>
    </row>
    <row r="49" spans="1:11" ht="12.75">
      <c r="A49" s="194" t="s">
        <v>159</v>
      </c>
      <c r="B49" s="195"/>
      <c r="C49" s="195"/>
      <c r="D49" s="195"/>
      <c r="E49" s="195"/>
      <c r="F49" s="195"/>
      <c r="G49" s="195"/>
      <c r="H49" s="195"/>
      <c r="I49" s="1">
        <v>41</v>
      </c>
      <c r="J49" s="5">
        <v>777329</v>
      </c>
      <c r="K49" s="7">
        <v>803515</v>
      </c>
    </row>
    <row r="50" spans="1:11" ht="12.75">
      <c r="A50" s="194" t="s">
        <v>173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>
        <v>26186</v>
      </c>
      <c r="K50" s="7"/>
    </row>
    <row r="51" spans="1:11" ht="12.75">
      <c r="A51" s="194" t="s">
        <v>174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/>
      <c r="K51" s="7">
        <v>56869</v>
      </c>
    </row>
    <row r="52" spans="1:11" ht="12.75">
      <c r="A52" s="231" t="s">
        <v>175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803515</v>
      </c>
      <c r="K52" s="61">
        <f>K49+K50-K51</f>
        <v>746646</v>
      </c>
    </row>
  </sheetData>
  <sheetProtection/>
  <mergeCells count="52">
    <mergeCell ref="A45:H45"/>
    <mergeCell ref="A47:H47"/>
    <mergeCell ref="A52:H52"/>
    <mergeCell ref="A48:H48"/>
    <mergeCell ref="A49:H49"/>
    <mergeCell ref="A50:H50"/>
    <mergeCell ref="A51:H51"/>
    <mergeCell ref="A46:H46"/>
    <mergeCell ref="A34:K34"/>
    <mergeCell ref="A41:H41"/>
    <mergeCell ref="A42:H42"/>
    <mergeCell ref="A44:H44"/>
    <mergeCell ref="A37:H37"/>
    <mergeCell ref="A38:H38"/>
    <mergeCell ref="A39:H39"/>
    <mergeCell ref="A40:H40"/>
    <mergeCell ref="A19:H19"/>
    <mergeCell ref="A20:H20"/>
    <mergeCell ref="A21:K21"/>
    <mergeCell ref="A43:H43"/>
    <mergeCell ref="A30:H30"/>
    <mergeCell ref="A31:H31"/>
    <mergeCell ref="A32:H32"/>
    <mergeCell ref="A33:H33"/>
    <mergeCell ref="A35:H35"/>
    <mergeCell ref="A36:H36"/>
    <mergeCell ref="A27:H27"/>
    <mergeCell ref="A28:H28"/>
    <mergeCell ref="A29:H29"/>
    <mergeCell ref="A22:H22"/>
    <mergeCell ref="A23:H23"/>
    <mergeCell ref="A24:H24"/>
    <mergeCell ref="A25:H25"/>
    <mergeCell ref="A26:H26"/>
    <mergeCell ref="A10:H10"/>
    <mergeCell ref="A11:H11"/>
    <mergeCell ref="A13:H13"/>
    <mergeCell ref="A14:H14"/>
    <mergeCell ref="A15:H15"/>
    <mergeCell ref="A16:H16"/>
    <mergeCell ref="A17:H17"/>
    <mergeCell ref="A18:H18"/>
    <mergeCell ref="A1:K1"/>
    <mergeCell ref="A2:K2"/>
    <mergeCell ref="A4:H4"/>
    <mergeCell ref="A12:H12"/>
    <mergeCell ref="A5:H5"/>
    <mergeCell ref="A6:K6"/>
    <mergeCell ref="A7:H7"/>
    <mergeCell ref="A8:H8"/>
    <mergeCell ref="A9:H9"/>
    <mergeCell ref="A3:K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3" t="s">
        <v>195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2" t="s">
        <v>340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4" t="s">
        <v>338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5" t="s">
        <v>57</v>
      </c>
      <c r="B4" s="255"/>
      <c r="C4" s="255"/>
      <c r="D4" s="255"/>
      <c r="E4" s="255"/>
      <c r="F4" s="255"/>
      <c r="G4" s="255"/>
      <c r="H4" s="255"/>
      <c r="I4" s="66" t="s">
        <v>277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281</v>
      </c>
      <c r="K5" s="73" t="s">
        <v>282</v>
      </c>
    </row>
    <row r="6" spans="1:11" ht="12.75">
      <c r="A6" s="215" t="s">
        <v>154</v>
      </c>
      <c r="B6" s="226"/>
      <c r="C6" s="226"/>
      <c r="D6" s="226"/>
      <c r="E6" s="226"/>
      <c r="F6" s="226"/>
      <c r="G6" s="226"/>
      <c r="H6" s="226"/>
      <c r="I6" s="257"/>
      <c r="J6" s="257"/>
      <c r="K6" s="258"/>
    </row>
    <row r="7" spans="1:11" ht="12.75">
      <c r="A7" s="194" t="s">
        <v>197</v>
      </c>
      <c r="B7" s="195"/>
      <c r="C7" s="195"/>
      <c r="D7" s="195"/>
      <c r="E7" s="195"/>
      <c r="F7" s="195"/>
      <c r="G7" s="195"/>
      <c r="H7" s="195"/>
      <c r="I7" s="1">
        <v>1</v>
      </c>
      <c r="J7" s="5"/>
      <c r="K7" s="7"/>
    </row>
    <row r="8" spans="1:11" ht="12.75">
      <c r="A8" s="194" t="s">
        <v>117</v>
      </c>
      <c r="B8" s="195"/>
      <c r="C8" s="195"/>
      <c r="D8" s="195"/>
      <c r="E8" s="195"/>
      <c r="F8" s="195"/>
      <c r="G8" s="195"/>
      <c r="H8" s="195"/>
      <c r="I8" s="1">
        <v>2</v>
      </c>
      <c r="J8" s="5"/>
      <c r="K8" s="7"/>
    </row>
    <row r="9" spans="1:11" ht="12.75">
      <c r="A9" s="194" t="s">
        <v>118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/>
    </row>
    <row r="10" spans="1:11" ht="12.75">
      <c r="A10" s="194" t="s">
        <v>119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ht="12.75">
      <c r="A11" s="194" t="s">
        <v>120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 ht="12.75">
      <c r="A12" s="200" t="s">
        <v>196</v>
      </c>
      <c r="B12" s="201"/>
      <c r="C12" s="201"/>
      <c r="D12" s="201"/>
      <c r="E12" s="201"/>
      <c r="F12" s="201"/>
      <c r="G12" s="201"/>
      <c r="H12" s="20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94" t="s">
        <v>121</v>
      </c>
      <c r="B13" s="195"/>
      <c r="C13" s="195"/>
      <c r="D13" s="195"/>
      <c r="E13" s="195"/>
      <c r="F13" s="195"/>
      <c r="G13" s="195"/>
      <c r="H13" s="195"/>
      <c r="I13" s="1">
        <v>7</v>
      </c>
      <c r="J13" s="5"/>
      <c r="K13" s="7"/>
    </row>
    <row r="14" spans="1:11" ht="12.75">
      <c r="A14" s="194" t="s">
        <v>122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 ht="12.75">
      <c r="A15" s="194" t="s">
        <v>123</v>
      </c>
      <c r="B15" s="195"/>
      <c r="C15" s="195"/>
      <c r="D15" s="195"/>
      <c r="E15" s="195"/>
      <c r="F15" s="195"/>
      <c r="G15" s="195"/>
      <c r="H15" s="195"/>
      <c r="I15" s="1">
        <v>9</v>
      </c>
      <c r="J15" s="5"/>
      <c r="K15" s="7"/>
    </row>
    <row r="16" spans="1:11" ht="12.75">
      <c r="A16" s="194" t="s">
        <v>124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ht="12.75">
      <c r="A17" s="194" t="s">
        <v>125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 ht="12.75">
      <c r="A18" s="194" t="s">
        <v>126</v>
      </c>
      <c r="B18" s="195"/>
      <c r="C18" s="195"/>
      <c r="D18" s="195"/>
      <c r="E18" s="195"/>
      <c r="F18" s="195"/>
      <c r="G18" s="195"/>
      <c r="H18" s="195"/>
      <c r="I18" s="1">
        <v>12</v>
      </c>
      <c r="J18" s="5"/>
      <c r="K18" s="7"/>
    </row>
    <row r="19" spans="1:11" ht="12.75">
      <c r="A19" s="200" t="s">
        <v>45</v>
      </c>
      <c r="B19" s="201"/>
      <c r="C19" s="201"/>
      <c r="D19" s="201"/>
      <c r="E19" s="201"/>
      <c r="F19" s="201"/>
      <c r="G19" s="201"/>
      <c r="H19" s="20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0" t="s">
        <v>106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107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157</v>
      </c>
      <c r="B22" s="226"/>
      <c r="C22" s="226"/>
      <c r="D22" s="226"/>
      <c r="E22" s="226"/>
      <c r="F22" s="226"/>
      <c r="G22" s="226"/>
      <c r="H22" s="226"/>
      <c r="I22" s="257"/>
      <c r="J22" s="257"/>
      <c r="K22" s="258"/>
    </row>
    <row r="23" spans="1:11" ht="12.75">
      <c r="A23" s="194" t="s">
        <v>163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ht="12.75">
      <c r="A24" s="194" t="s">
        <v>164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319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ht="12.75">
      <c r="A26" s="194" t="s">
        <v>320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ht="12.75">
      <c r="A27" s="194" t="s">
        <v>165</v>
      </c>
      <c r="B27" s="195"/>
      <c r="C27" s="195"/>
      <c r="D27" s="195"/>
      <c r="E27" s="195"/>
      <c r="F27" s="195"/>
      <c r="G27" s="195"/>
      <c r="H27" s="195"/>
      <c r="I27" s="1">
        <v>20</v>
      </c>
      <c r="J27" s="5"/>
      <c r="K27" s="7"/>
    </row>
    <row r="28" spans="1:11" ht="12.75">
      <c r="A28" s="200" t="s">
        <v>112</v>
      </c>
      <c r="B28" s="201"/>
      <c r="C28" s="201"/>
      <c r="D28" s="201"/>
      <c r="E28" s="201"/>
      <c r="F28" s="201"/>
      <c r="G28" s="201"/>
      <c r="H28" s="20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94" t="s">
        <v>2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ht="12.75">
      <c r="A30" s="194" t="s">
        <v>3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ht="12.75">
      <c r="A31" s="194" t="s">
        <v>4</v>
      </c>
      <c r="B31" s="195"/>
      <c r="C31" s="195"/>
      <c r="D31" s="195"/>
      <c r="E31" s="195"/>
      <c r="F31" s="195"/>
      <c r="G31" s="195"/>
      <c r="H31" s="195"/>
      <c r="I31" s="1">
        <v>24</v>
      </c>
      <c r="J31" s="5"/>
      <c r="K31" s="7"/>
    </row>
    <row r="32" spans="1:11" ht="12.75">
      <c r="A32" s="200" t="s">
        <v>46</v>
      </c>
      <c r="B32" s="201"/>
      <c r="C32" s="201"/>
      <c r="D32" s="201"/>
      <c r="E32" s="201"/>
      <c r="F32" s="201"/>
      <c r="G32" s="201"/>
      <c r="H32" s="20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0" t="s">
        <v>108</v>
      </c>
      <c r="B33" s="201"/>
      <c r="C33" s="201"/>
      <c r="D33" s="201"/>
      <c r="E33" s="201"/>
      <c r="F33" s="201"/>
      <c r="G33" s="201"/>
      <c r="H33" s="20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0" t="s">
        <v>109</v>
      </c>
      <c r="B34" s="201"/>
      <c r="C34" s="201"/>
      <c r="D34" s="201"/>
      <c r="E34" s="201"/>
      <c r="F34" s="201"/>
      <c r="G34" s="201"/>
      <c r="H34" s="20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158</v>
      </c>
      <c r="B35" s="226"/>
      <c r="C35" s="226"/>
      <c r="D35" s="226"/>
      <c r="E35" s="226"/>
      <c r="F35" s="226"/>
      <c r="G35" s="226"/>
      <c r="H35" s="226"/>
      <c r="I35" s="257">
        <v>0</v>
      </c>
      <c r="J35" s="257"/>
      <c r="K35" s="258"/>
    </row>
    <row r="36" spans="1:11" ht="12.75">
      <c r="A36" s="194" t="s">
        <v>172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 ht="12.75">
      <c r="A37" s="194" t="s">
        <v>27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ht="12.75">
      <c r="A38" s="194" t="s">
        <v>28</v>
      </c>
      <c r="B38" s="195"/>
      <c r="C38" s="195"/>
      <c r="D38" s="195"/>
      <c r="E38" s="195"/>
      <c r="F38" s="195"/>
      <c r="G38" s="195"/>
      <c r="H38" s="195"/>
      <c r="I38" s="1">
        <v>30</v>
      </c>
      <c r="J38" s="5"/>
      <c r="K38" s="7"/>
    </row>
    <row r="39" spans="1:11" ht="12.75">
      <c r="A39" s="200" t="s">
        <v>47</v>
      </c>
      <c r="B39" s="201"/>
      <c r="C39" s="201"/>
      <c r="D39" s="201"/>
      <c r="E39" s="201"/>
      <c r="F39" s="201"/>
      <c r="G39" s="201"/>
      <c r="H39" s="20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94" t="s">
        <v>29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ht="12.75">
      <c r="A41" s="194" t="s">
        <v>30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ht="12.75">
      <c r="A42" s="194" t="s">
        <v>31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ht="12.75">
      <c r="A43" s="194" t="s">
        <v>32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ht="12.75">
      <c r="A44" s="194" t="s">
        <v>33</v>
      </c>
      <c r="B44" s="195"/>
      <c r="C44" s="195"/>
      <c r="D44" s="195"/>
      <c r="E44" s="195"/>
      <c r="F44" s="195"/>
      <c r="G44" s="195"/>
      <c r="H44" s="195"/>
      <c r="I44" s="1">
        <v>36</v>
      </c>
      <c r="J44" s="5"/>
      <c r="K44" s="7"/>
    </row>
    <row r="45" spans="1:11" ht="12.75">
      <c r="A45" s="200" t="s">
        <v>146</v>
      </c>
      <c r="B45" s="201"/>
      <c r="C45" s="201"/>
      <c r="D45" s="201"/>
      <c r="E45" s="201"/>
      <c r="F45" s="201"/>
      <c r="G45" s="201"/>
      <c r="H45" s="20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0" t="s">
        <v>160</v>
      </c>
      <c r="B46" s="201"/>
      <c r="C46" s="201"/>
      <c r="D46" s="201"/>
      <c r="E46" s="201"/>
      <c r="F46" s="201"/>
      <c r="G46" s="201"/>
      <c r="H46" s="20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0" t="s">
        <v>161</v>
      </c>
      <c r="B47" s="201"/>
      <c r="C47" s="201"/>
      <c r="D47" s="201"/>
      <c r="E47" s="201"/>
      <c r="F47" s="201"/>
      <c r="G47" s="201"/>
      <c r="H47" s="20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0" t="s">
        <v>147</v>
      </c>
      <c r="B48" s="201"/>
      <c r="C48" s="201"/>
      <c r="D48" s="201"/>
      <c r="E48" s="201"/>
      <c r="F48" s="201"/>
      <c r="G48" s="201"/>
      <c r="H48" s="20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0" t="s">
        <v>13</v>
      </c>
      <c r="B49" s="201"/>
      <c r="C49" s="201"/>
      <c r="D49" s="201"/>
      <c r="E49" s="201"/>
      <c r="F49" s="201"/>
      <c r="G49" s="201"/>
      <c r="H49" s="20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0" t="s">
        <v>159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173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174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2" t="s">
        <v>175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6:H46"/>
    <mergeCell ref="A45:H45"/>
    <mergeCell ref="A41:H41"/>
    <mergeCell ref="A42:H42"/>
    <mergeCell ref="A43:H43"/>
    <mergeCell ref="A44:H44"/>
    <mergeCell ref="A38:H38"/>
    <mergeCell ref="A39:H39"/>
    <mergeCell ref="A40:H40"/>
    <mergeCell ref="A53:H53"/>
    <mergeCell ref="A48:H48"/>
    <mergeCell ref="A49:H49"/>
    <mergeCell ref="A50:H50"/>
    <mergeCell ref="A51:H51"/>
    <mergeCell ref="A47:H47"/>
    <mergeCell ref="A52:H52"/>
    <mergeCell ref="A34:H34"/>
    <mergeCell ref="A28:H28"/>
    <mergeCell ref="A35:K35"/>
    <mergeCell ref="A36:H36"/>
    <mergeCell ref="A37:H37"/>
    <mergeCell ref="A24:H24"/>
    <mergeCell ref="A25:H25"/>
    <mergeCell ref="A26:H26"/>
    <mergeCell ref="A27:H27"/>
    <mergeCell ref="A29:H29"/>
    <mergeCell ref="A30:H30"/>
    <mergeCell ref="A31:H31"/>
    <mergeCell ref="A32:H32"/>
    <mergeCell ref="A33:H33"/>
    <mergeCell ref="A23:H23"/>
    <mergeCell ref="A13:H13"/>
    <mergeCell ref="A16:H16"/>
    <mergeCell ref="A17:H17"/>
    <mergeCell ref="A18:H18"/>
    <mergeCell ref="A19:H19"/>
    <mergeCell ref="A20:H20"/>
    <mergeCell ref="A15:H15"/>
    <mergeCell ref="A14:H14"/>
    <mergeCell ref="A11:H11"/>
    <mergeCell ref="A3:K3"/>
    <mergeCell ref="A21:H21"/>
    <mergeCell ref="A22:K22"/>
    <mergeCell ref="A1:K1"/>
    <mergeCell ref="A2:K2"/>
    <mergeCell ref="A4:H4"/>
    <mergeCell ref="A12:H12"/>
    <mergeCell ref="A5:H5"/>
    <mergeCell ref="A6:K6"/>
    <mergeCell ref="A7:H7"/>
    <mergeCell ref="A8:H8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2">
      <selection activeCell="K14" sqref="K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1" t="s">
        <v>279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</row>
    <row r="2" spans="1:12" ht="15.75">
      <c r="A2" s="42"/>
      <c r="B2" s="74"/>
      <c r="C2" s="285" t="s">
        <v>280</v>
      </c>
      <c r="D2" s="285"/>
      <c r="E2" s="77" t="s">
        <v>342</v>
      </c>
      <c r="F2" s="43" t="s">
        <v>248</v>
      </c>
      <c r="G2" s="286">
        <v>40908</v>
      </c>
      <c r="H2" s="287"/>
      <c r="I2" s="74"/>
      <c r="J2" s="74"/>
      <c r="K2" s="74"/>
      <c r="L2" s="78"/>
    </row>
    <row r="3" spans="1:11" ht="23.25">
      <c r="A3" s="288" t="s">
        <v>57</v>
      </c>
      <c r="B3" s="288"/>
      <c r="C3" s="288"/>
      <c r="D3" s="288"/>
      <c r="E3" s="288"/>
      <c r="F3" s="288"/>
      <c r="G3" s="288"/>
      <c r="H3" s="288"/>
      <c r="I3" s="81" t="s">
        <v>303</v>
      </c>
      <c r="J3" s="82" t="s">
        <v>148</v>
      </c>
      <c r="K3" s="82" t="s">
        <v>149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281</v>
      </c>
      <c r="K4" s="83" t="s">
        <v>282</v>
      </c>
    </row>
    <row r="5" spans="1:11" ht="12.75">
      <c r="A5" s="273" t="s">
        <v>283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102678147</v>
      </c>
      <c r="K5" s="45">
        <v>110466000</v>
      </c>
    </row>
    <row r="6" spans="1:11" ht="12.75">
      <c r="A6" s="273" t="s">
        <v>284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285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286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-27096846</v>
      </c>
      <c r="K8" s="46">
        <v>-28944969</v>
      </c>
    </row>
    <row r="9" spans="1:11" ht="12.75">
      <c r="A9" s="273" t="s">
        <v>287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-3545744</v>
      </c>
      <c r="K9" s="46">
        <v>-8665667</v>
      </c>
    </row>
    <row r="10" spans="1:11" ht="12.75">
      <c r="A10" s="273" t="s">
        <v>288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77834692</v>
      </c>
      <c r="K10" s="46">
        <v>77834652</v>
      </c>
    </row>
    <row r="11" spans="1:11" ht="12.75">
      <c r="A11" s="273" t="s">
        <v>289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290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291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>
        <v>39</v>
      </c>
    </row>
    <row r="14" spans="1:11" ht="12.75">
      <c r="A14" s="275" t="s">
        <v>292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149870249</v>
      </c>
      <c r="K14" s="79">
        <f>SUM(K5:K13)</f>
        <v>150690055</v>
      </c>
    </row>
    <row r="15" spans="1:11" ht="12.75">
      <c r="A15" s="273" t="s">
        <v>293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294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295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296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297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298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-3693555</v>
      </c>
      <c r="K20" s="46"/>
    </row>
    <row r="21" spans="1:11" ht="12.75">
      <c r="A21" s="275" t="s">
        <v>299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-3693555</v>
      </c>
      <c r="K21" s="8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83" t="s">
        <v>300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>
        <v>-3693555</v>
      </c>
      <c r="K23" s="45"/>
    </row>
    <row r="24" spans="1:11" ht="17.25" customHeight="1">
      <c r="A24" s="281" t="s">
        <v>301</v>
      </c>
      <c r="B24" s="282"/>
      <c r="C24" s="282"/>
      <c r="D24" s="282"/>
      <c r="E24" s="282"/>
      <c r="F24" s="282"/>
      <c r="G24" s="282"/>
      <c r="H24" s="282"/>
      <c r="I24" s="48">
        <v>19</v>
      </c>
      <c r="J24" s="80"/>
      <c r="K24" s="80"/>
    </row>
    <row r="25" spans="1:11" ht="30" customHeight="1">
      <c r="A25" s="269" t="s">
        <v>302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24:H24"/>
    <mergeCell ref="A9:H9"/>
    <mergeCell ref="A10:H10"/>
    <mergeCell ref="A17:H17"/>
    <mergeCell ref="A18:H18"/>
    <mergeCell ref="A13:H13"/>
    <mergeCell ref="A14:H14"/>
    <mergeCell ref="A23:H23"/>
    <mergeCell ref="A11:H11"/>
    <mergeCell ref="A12:H12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0" zoomScaleSheetLayoutView="110" zoomScalePageLayoutView="0" workbookViewId="0" topLeftCell="A1">
      <selection activeCell="G30" sqref="G3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314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338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350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351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331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333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128" t="s">
        <v>352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353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355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128" t="s">
        <v>356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128" t="s">
        <v>357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8" t="s">
        <v>358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128" t="s">
        <v>359</v>
      </c>
      <c r="B28" s="40"/>
      <c r="C28" s="40"/>
      <c r="D28" s="40"/>
      <c r="E28" s="40"/>
      <c r="F28" s="40"/>
      <c r="G28" s="40"/>
      <c r="H28" s="40"/>
      <c r="I28" s="40"/>
      <c r="J28" s="40"/>
    </row>
    <row r="31" ht="12.75">
      <c r="H31" t="s">
        <v>338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2012-02-07T11:18:13Z</cp:lastPrinted>
  <dcterms:created xsi:type="dcterms:W3CDTF">2008-10-17T11:51:54Z</dcterms:created>
  <dcterms:modified xsi:type="dcterms:W3CDTF">2012-02-09T10:18:48Z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