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<sst xmlns="http://schemas.openxmlformats.org/spreadsheetml/2006/main" count="404" uniqueCount="351">
  <si>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</si>
  <si>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</si>
  <si>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</si>
  <si>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</si>
  <si>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</si>
  <si>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</si>
  <si>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</si>
  <si>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</si>
  <si>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</si>
  <si>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</si>
  <si>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</si>
  <si>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</si>
  <si>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</si>
  <si>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</si>
  <si>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</si>
  <si>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</si>
  <si>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</si>
  <si>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</si>
  <si>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</si>
  <si>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</si>
  <si>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</si>
  <si>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</si>
  <si>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</si>
  <si>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</si>
  <si>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</si>
  <si>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</si>
  <si>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</si>
  <si>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</si>
  <si>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</si>
  <si>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</si>
  <si>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</si>
  <si>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</si>
  <si>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</si>
  <si>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</si>
  <si>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</si>
  <si>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</si>
  <si>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</si>
  <si>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</si>
  <si>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</si>
  <si>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</si>
  <si>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</si>
  <si>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</si>
  <si>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</si>
  <si>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</si>
  <si>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</si>
  <si>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</si>
  <si>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</si>
  <si>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</si>
  <si>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</si>
  <si>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</si>
  <si>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</si>
  <si>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</si>
  <si>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</si>
  <si>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</si>
  <si>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</si>
  <si>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</si>
  <si>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</si>
  <si>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</si>
  <si>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</si>
  <si>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</si>
  <si>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</si>
  <si>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</si>
  <si>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</si>
  <si>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</si>
  <si>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</si>
  <si>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</si>
  <si>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</si>
  <si>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</si>
  <si>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</si>
  <si>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</si>
  <si>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</si>
  <si>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</si>
  <si>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</si>
  <si>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</si>
  <si>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</si>
  <si>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</si>
  <si>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</si>
  <si>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</si>
  <si>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</si>
  <si>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</si>
  <si>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</si>
  <si>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</si>
  <si>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</si>
  <si>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</si>
  <si>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</si>
  <si>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</si>
  <si>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</si>
  <si>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</si>
  <si>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</si>
  <si>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</si>
  <si>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</si>
  <si>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</si>
  <si>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</si>
  <si>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</si>
  <si>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</si>
  <si>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</si>
  <si>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</si>
  <si>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</si>
  <si>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</si>
  <si>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</si>
  <si>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</si>
  <si>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</si>
  <si>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</si>
  <si>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</si>
  <si>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</si>
  <si>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</si>
  <si>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</si>
  <si>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</si>
  <si>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</si>
  <si>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</si>
  <si>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</si>
  <si>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</si>
  <si>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</si>
  <si>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</si>
  <si>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</si>
  <si>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</si>
  <si>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</si>
  <si>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</si>
  <si>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</si>
  <si>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</si>
  <si>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</si>
  <si>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</si>
  <si>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</si>
  <si>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</si>
  <si>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</si>
  <si>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</si>
  <si>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</si>
  <si>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</si>
  <si>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</si>
  <si>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</si>
  <si>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</si>
  <si>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</si>
  <si>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</si>
  <si>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</si>
  <si>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</si>
  <si>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</si>
  <si>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</si>
  <si>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</si>
  <si>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</si>
  <si>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</si>
  <si>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</si>
  <si>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</si>
  <si>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</si>
  <si>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</si>
  <si>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</si>
  <si>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</si>
  <si>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</si>
  <si>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</si>
  <si>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</si>
  <si>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</si>
  <si>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</si>
  <si>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</si>
  <si>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</si>
  <si>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</si>
  <si>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</si>
  <si>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</si>
  <si>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</si>
  <si>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</si>
  <si>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</si>
  <si>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</si>
  <si>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</si>
  <si>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</si>
  <si>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</si>
  <si>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</si>
  <si>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</si>
  <si>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</si>
  <si>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</si>
  <si>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</si>
  <si>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</si>
  <si>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</si>
  <si>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</si>
  <si>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</si>
  <si>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</si>
  <si>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</si>
  <si>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</si>
  <si>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</si>
  <si>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</si>
  <si>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</si>
  <si>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</si>
  <si>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</si>
  <si>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</si>
  <si>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</si>
  <si>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</si>
  <si>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</si>
  <si>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</si>
  <si>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</si>
  <si>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</si>
  <si>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</si>
  <si>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</si>
  <si>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</si>
  <si>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</si>
  <si>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</si>
  <si>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</si>
  <si>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</si>
  <si>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</si>
  <si>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</si>
  <si>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</si>
  <si>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</si>
  <si>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</si>
  <si>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</si>
  <si>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</si>
  <si>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</si>
  <si>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</si>
  <si>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</si>
  <si>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</si>
  <si>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</si>
  <si>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</si>
  <si>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</si>
  <si>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</si>
  <si>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</si>
  <si>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</si>
  <si>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</si>
  <si>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</si>
  <si>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</si>
  <si>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</si>
  <si>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</si>
  <si>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</si>
  <si>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</si>
  <si>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</si>
  <si>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</si>
  <si>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</si>
  <si>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</si>
  <si>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</si>
  <si>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</si>
  <si>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</si>
  <si>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</si>
  <si>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</si>
  <si>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</si>
  <si>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</si>
  <si>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</si>
  <si>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</si>
  <si>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</si>
  <si>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</si>
  <si>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</si>
  <si>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</si>
  <si>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</si>
  <si>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</si>
  <si>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</si>
  <si>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</si>
  <si>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</si>
  <si>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</si>
  <si>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</si>
  <si>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</si>
  <si>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</si>
  <si>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</si>
  <si>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</si>
  <si>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</si>
  <si>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</si>
  <si>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</si>
  <si>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</si>
  <si>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</si>
  <si>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</si>
  <si>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</si>
  <si>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</si>
  <si>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</si>
  <si>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</si>
  <si>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</si>
  <si>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</si>
  <si>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</si>
  <si>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</si>
  <si>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</si>
  <si>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</si>
  <si>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</si>
  <si>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</si>
  <si>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</si>
  <si>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</si>
  <si>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</si>
  <si>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</si>
  <si>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</si>
  <si>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</si>
  <si>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</si>
  <si>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</si>
  <si>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</si>
  <si>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</si>
  <si>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</si>
  <si>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</si>
  <si>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</si>
  <si>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</si>
  <si>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</si>
  <si>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</si>
  <si>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</si>
  <si>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</si>
  <si>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</si>
  <si>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</si>
  <si>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</si>
  <si>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</si>
  <si>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</si>
  <si>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</si>
  <si>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</si>
  <si>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</si>
  <si>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</si>
  <si>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</si>
  <si>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</si>
  <si>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</si>
  <si>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</si>
  <si>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</si>
  <si>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</si>
  <si>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</si>
  <si>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</si>
  <si>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</si>
  <si>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</si>
  <si>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</si>
  <si>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</si>
  <si>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</si>
  <si>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</si>
  <si>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</si>
  <si>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</si>
  <si>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</si>
  <si>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</si>
  <si>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</si>
  <si>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</si>
  <si>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</si>
  <si>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</si>
  <si>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</si>
  <si>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</si>
  <si>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</si>
  <si>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</si>
  <si>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</si>
  <si>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</si>
  <si>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</si>
  <si>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</si>
  <si>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30.09.2011.</t>
  </si>
  <si>
    <t>03203077</t>
  </si>
  <si>
    <t>040016469</t>
  </si>
  <si>
    <t>07538718933</t>
  </si>
  <si>
    <t>ISTRA D.D. PULA</t>
  </si>
  <si>
    <t>PULA</t>
  </si>
  <si>
    <t>NARODNI TRG 10</t>
  </si>
  <si>
    <t>istra@istra-trgovina.hr</t>
  </si>
  <si>
    <t>www.istra-trgovina.hr</t>
  </si>
  <si>
    <t>ISTARSKA</t>
  </si>
  <si>
    <t>NE</t>
  </si>
  <si>
    <t>4690</t>
  </si>
  <si>
    <t>BILIĆ NATALIJA</t>
  </si>
  <si>
    <t>052535101</t>
  </si>
  <si>
    <t>052535125</t>
  </si>
  <si>
    <t>natalija.bilic@istra-trgovina.hr</t>
  </si>
  <si>
    <t>VENCL ZORAN</t>
  </si>
  <si>
    <t>Obveznik: _ISTRA D.D. PULA____________________________________________________________</t>
  </si>
  <si>
    <t>stanje na dan 30.09.2011.</t>
  </si>
  <si>
    <t>Obveznik: ____ISTRA D.D. PULA_________________________________________________________</t>
  </si>
  <si>
    <t>Obveznik: ISTRA D.D. PULA_____________________________________________________________</t>
  </si>
  <si>
    <t>u razdoblju 01.01.2011. do 30.09.2011.</t>
  </si>
  <si>
    <t xml:space="preserve"> </t>
  </si>
  <si>
    <t>Obveznik: _ISTRA DD PULA____________________________________________________________</t>
  </si>
  <si>
    <t>Istra d.d. je u razdoblju I-IX 2011. g. ostvarila 25% manje ukupnih prihoda u odnosu na prethodnu godinu,</t>
  </si>
  <si>
    <t xml:space="preserve">prihodi od prodaje manji su za 16%. </t>
  </si>
  <si>
    <t>Poslovni rezultat pokazuje negativni trend kao posljedica pada kupovne moći stanovništva.</t>
  </si>
  <si>
    <t xml:space="preserve">U kratkoročnim obvezama povećane su obveze prema dobavljačima za 20% kao odraz teškoća u likvidnosti </t>
  </si>
  <si>
    <t>cijelokupnog gospodarstva.</t>
  </si>
  <si>
    <t xml:space="preserve">U promatranom razdoblju nije bilo promjene računovodstvenih politika.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</si>
</sst>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9" fillId="0" borderId="0" xfId="15" applyFont="1" applyAlignment="1">
      <alignment/>
      <protection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F21" sqref="F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246</v>
      </c>
      <c r="B1" s="159"/>
      <c r="C1" s="159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86" t="s">
        <v>247</v>
      </c>
      <c r="B2" s="187"/>
      <c r="C2" s="187"/>
      <c r="D2" s="188"/>
      <c r="E2" s="123">
        <v>40544</v>
      </c>
      <c r="F2" s="12"/>
      <c r="G2" s="13" t="s">
        <v>248</v>
      </c>
      <c r="H2" s="123" t="s">
        <v>321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.75">
      <c r="A4" s="189" t="s">
        <v>315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1" t="s">
        <v>249</v>
      </c>
      <c r="B6" s="172"/>
      <c r="C6" s="180" t="s">
        <v>322</v>
      </c>
      <c r="D6" s="181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92" t="s">
        <v>250</v>
      </c>
      <c r="B8" s="193"/>
      <c r="C8" s="180" t="s">
        <v>323</v>
      </c>
      <c r="D8" s="181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66" t="s">
        <v>251</v>
      </c>
      <c r="B10" s="184"/>
      <c r="C10" s="180" t="s">
        <v>324</v>
      </c>
      <c r="D10" s="181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1" t="s">
        <v>252</v>
      </c>
      <c r="B12" s="172"/>
      <c r="C12" s="177" t="s">
        <v>325</v>
      </c>
      <c r="D12" s="136"/>
      <c r="E12" s="136"/>
      <c r="F12" s="136"/>
      <c r="G12" s="136"/>
      <c r="H12" s="136"/>
      <c r="I12" s="174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1" t="s">
        <v>253</v>
      </c>
      <c r="B14" s="172"/>
      <c r="C14" s="182">
        <v>52100</v>
      </c>
      <c r="D14" s="183"/>
      <c r="E14" s="16" t="s">
        <v>343</v>
      </c>
      <c r="F14" s="177" t="s">
        <v>326</v>
      </c>
      <c r="G14" s="136"/>
      <c r="H14" s="136"/>
      <c r="I14" s="174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1" t="s">
        <v>254</v>
      </c>
      <c r="B16" s="172"/>
      <c r="C16" s="177" t="s">
        <v>327</v>
      </c>
      <c r="D16" s="136"/>
      <c r="E16" s="136"/>
      <c r="F16" s="136"/>
      <c r="G16" s="136"/>
      <c r="H16" s="136"/>
      <c r="I16" s="174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1" t="s">
        <v>255</v>
      </c>
      <c r="B18" s="172"/>
      <c r="C18" s="132" t="s">
        <v>328</v>
      </c>
      <c r="D18" s="133"/>
      <c r="E18" s="133"/>
      <c r="F18" s="133"/>
      <c r="G18" s="133"/>
      <c r="H18" s="133"/>
      <c r="I18" s="134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1" t="s">
        <v>256</v>
      </c>
      <c r="B20" s="172"/>
      <c r="C20" s="132" t="s">
        <v>329</v>
      </c>
      <c r="D20" s="133"/>
      <c r="E20" s="133"/>
      <c r="F20" s="133"/>
      <c r="G20" s="133"/>
      <c r="H20" s="133"/>
      <c r="I20" s="134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1" t="s">
        <v>257</v>
      </c>
      <c r="B22" s="172"/>
      <c r="C22" s="124">
        <v>359</v>
      </c>
      <c r="D22" s="177" t="s">
        <v>326</v>
      </c>
      <c r="E22" s="140"/>
      <c r="F22" s="141"/>
      <c r="G22" s="171"/>
      <c r="H22" s="135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1" t="s">
        <v>258</v>
      </c>
      <c r="B24" s="172"/>
      <c r="C24" s="124">
        <v>18</v>
      </c>
      <c r="D24" s="177" t="s">
        <v>330</v>
      </c>
      <c r="E24" s="140"/>
      <c r="F24" s="140"/>
      <c r="G24" s="141"/>
      <c r="H24" s="52" t="s">
        <v>259</v>
      </c>
      <c r="I24" s="125">
        <v>162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316</v>
      </c>
      <c r="I25" s="99"/>
      <c r="J25" s="10"/>
      <c r="K25" s="10"/>
      <c r="L25" s="10"/>
    </row>
    <row r="26" spans="1:12" ht="12.75">
      <c r="A26" s="171" t="s">
        <v>260</v>
      </c>
      <c r="B26" s="172"/>
      <c r="C26" s="126" t="s">
        <v>331</v>
      </c>
      <c r="D26" s="26"/>
      <c r="E26" s="100"/>
      <c r="F26" s="101"/>
      <c r="G26" s="142" t="s">
        <v>261</v>
      </c>
      <c r="H26" s="172"/>
      <c r="I26" s="127" t="s">
        <v>332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6" t="s">
        <v>262</v>
      </c>
      <c r="B28" s="147"/>
      <c r="C28" s="143"/>
      <c r="D28" s="143"/>
      <c r="E28" s="144" t="s">
        <v>263</v>
      </c>
      <c r="F28" s="137"/>
      <c r="G28" s="137"/>
      <c r="H28" s="138" t="s">
        <v>264</v>
      </c>
      <c r="I28" s="139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3"/>
      <c r="B30" s="148"/>
      <c r="C30" s="148"/>
      <c r="D30" s="149"/>
      <c r="E30" s="153"/>
      <c r="F30" s="148"/>
      <c r="G30" s="148"/>
      <c r="H30" s="180"/>
      <c r="I30" s="181"/>
      <c r="J30" s="10"/>
      <c r="K30" s="10"/>
      <c r="L30" s="10"/>
    </row>
    <row r="31" spans="1:12" ht="12.75">
      <c r="A31" s="95"/>
      <c r="B31" s="23"/>
      <c r="C31" s="22"/>
      <c r="D31" s="154"/>
      <c r="E31" s="154"/>
      <c r="F31" s="154"/>
      <c r="G31" s="145"/>
      <c r="H31" s="16"/>
      <c r="I31" s="104"/>
      <c r="J31" s="10"/>
      <c r="K31" s="10"/>
      <c r="L31" s="10"/>
    </row>
    <row r="32" spans="1:12" ht="12.75">
      <c r="A32" s="153"/>
      <c r="B32" s="148"/>
      <c r="C32" s="148"/>
      <c r="D32" s="149"/>
      <c r="E32" s="153"/>
      <c r="F32" s="148"/>
      <c r="G32" s="148"/>
      <c r="H32" s="180"/>
      <c r="I32" s="181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3"/>
      <c r="B34" s="148"/>
      <c r="C34" s="148"/>
      <c r="D34" s="149"/>
      <c r="E34" s="153"/>
      <c r="F34" s="148"/>
      <c r="G34" s="148"/>
      <c r="H34" s="180"/>
      <c r="I34" s="181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3"/>
      <c r="B36" s="148"/>
      <c r="C36" s="148"/>
      <c r="D36" s="149"/>
      <c r="E36" s="153"/>
      <c r="F36" s="148"/>
      <c r="G36" s="148"/>
      <c r="H36" s="180"/>
      <c r="I36" s="181"/>
      <c r="J36" s="10"/>
      <c r="K36" s="10"/>
      <c r="L36" s="10"/>
    </row>
    <row r="37" spans="1:12" ht="12.75">
      <c r="A37" s="106"/>
      <c r="B37" s="31"/>
      <c r="C37" s="150"/>
      <c r="D37" s="151"/>
      <c r="E37" s="16"/>
      <c r="F37" s="150"/>
      <c r="G37" s="151"/>
      <c r="H37" s="16"/>
      <c r="I37" s="96"/>
      <c r="J37" s="10"/>
      <c r="K37" s="10"/>
      <c r="L37" s="10"/>
    </row>
    <row r="38" spans="1:12" ht="12.75">
      <c r="A38" s="153"/>
      <c r="B38" s="148"/>
      <c r="C38" s="148"/>
      <c r="D38" s="149"/>
      <c r="E38" s="153"/>
      <c r="F38" s="148"/>
      <c r="G38" s="148"/>
      <c r="H38" s="180"/>
      <c r="I38" s="181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3"/>
      <c r="B40" s="148"/>
      <c r="C40" s="148"/>
      <c r="D40" s="149"/>
      <c r="E40" s="153"/>
      <c r="F40" s="148"/>
      <c r="G40" s="148"/>
      <c r="H40" s="180"/>
      <c r="I40" s="181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66" t="s">
        <v>265</v>
      </c>
      <c r="B44" s="167"/>
      <c r="C44" s="180"/>
      <c r="D44" s="181"/>
      <c r="E44" s="27"/>
      <c r="F44" s="177"/>
      <c r="G44" s="148"/>
      <c r="H44" s="148"/>
      <c r="I44" s="149"/>
      <c r="J44" s="10"/>
      <c r="K44" s="10"/>
      <c r="L44" s="10"/>
    </row>
    <row r="45" spans="1:12" ht="12.75">
      <c r="A45" s="106"/>
      <c r="B45" s="31"/>
      <c r="C45" s="150"/>
      <c r="D45" s="151"/>
      <c r="E45" s="16"/>
      <c r="F45" s="150"/>
      <c r="G45" s="152"/>
      <c r="H45" s="36"/>
      <c r="I45" s="110"/>
      <c r="J45" s="10"/>
      <c r="K45" s="10"/>
      <c r="L45" s="10"/>
    </row>
    <row r="46" spans="1:12" ht="12.75">
      <c r="A46" s="166" t="s">
        <v>266</v>
      </c>
      <c r="B46" s="167"/>
      <c r="C46" s="177" t="s">
        <v>333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.75">
      <c r="A47" s="95"/>
      <c r="B47" s="23"/>
      <c r="C47" s="22" t="s">
        <v>267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66" t="s">
        <v>268</v>
      </c>
      <c r="B48" s="167"/>
      <c r="C48" s="173" t="s">
        <v>334</v>
      </c>
      <c r="D48" s="169"/>
      <c r="E48" s="170"/>
      <c r="F48" s="16"/>
      <c r="G48" s="52" t="s">
        <v>269</v>
      </c>
      <c r="H48" s="173" t="s">
        <v>335</v>
      </c>
      <c r="I48" s="170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66" t="s">
        <v>255</v>
      </c>
      <c r="B50" s="167"/>
      <c r="C50" s="168" t="s">
        <v>336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1" t="s">
        <v>270</v>
      </c>
      <c r="B52" s="172"/>
      <c r="C52" s="173" t="s">
        <v>337</v>
      </c>
      <c r="D52" s="169"/>
      <c r="E52" s="169"/>
      <c r="F52" s="169"/>
      <c r="G52" s="169"/>
      <c r="H52" s="169"/>
      <c r="I52" s="174"/>
      <c r="J52" s="10"/>
      <c r="K52" s="10"/>
      <c r="L52" s="10"/>
    </row>
    <row r="53" spans="1:12" ht="12.75">
      <c r="A53" s="111"/>
      <c r="B53" s="21"/>
      <c r="C53" s="160" t="s">
        <v>271</v>
      </c>
      <c r="D53" s="160"/>
      <c r="E53" s="160"/>
      <c r="F53" s="160"/>
      <c r="G53" s="160"/>
      <c r="H53" s="160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75" t="s">
        <v>272</v>
      </c>
      <c r="C55" s="176"/>
      <c r="D55" s="176"/>
      <c r="E55" s="176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55" t="s">
        <v>304</v>
      </c>
      <c r="C56" s="156"/>
      <c r="D56" s="156"/>
      <c r="E56" s="156"/>
      <c r="F56" s="156"/>
      <c r="G56" s="156"/>
      <c r="H56" s="156"/>
      <c r="I56" s="157"/>
      <c r="J56" s="10"/>
      <c r="K56" s="10"/>
      <c r="L56" s="10"/>
    </row>
    <row r="57" spans="1:12" ht="12.75">
      <c r="A57" s="111"/>
      <c r="B57" s="155" t="s">
        <v>305</v>
      </c>
      <c r="C57" s="156"/>
      <c r="D57" s="156"/>
      <c r="E57" s="156"/>
      <c r="F57" s="156"/>
      <c r="G57" s="156"/>
      <c r="H57" s="156"/>
      <c r="I57" s="113"/>
      <c r="J57" s="10"/>
      <c r="K57" s="10"/>
      <c r="L57" s="10"/>
    </row>
    <row r="58" spans="1:12" ht="12.75">
      <c r="A58" s="111"/>
      <c r="B58" s="155" t="s">
        <v>306</v>
      </c>
      <c r="C58" s="156"/>
      <c r="D58" s="156"/>
      <c r="E58" s="156"/>
      <c r="F58" s="156"/>
      <c r="G58" s="156"/>
      <c r="H58" s="156"/>
      <c r="I58" s="157"/>
      <c r="J58" s="10"/>
      <c r="K58" s="10"/>
      <c r="L58" s="10"/>
    </row>
    <row r="59" spans="1:12" ht="12.75">
      <c r="A59" s="111"/>
      <c r="B59" s="155" t="s">
        <v>307</v>
      </c>
      <c r="C59" s="156"/>
      <c r="D59" s="156"/>
      <c r="E59" s="156"/>
      <c r="F59" s="156"/>
      <c r="G59" s="156"/>
      <c r="H59" s="156"/>
      <c r="I59" s="157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273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274</v>
      </c>
      <c r="F62" s="100"/>
      <c r="G62" s="161" t="s">
        <v>275</v>
      </c>
      <c r="H62" s="162"/>
      <c r="I62" s="163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64"/>
      <c r="H63" s="165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88">
      <selection activeCell="A116" sqref="A116:K116"/>
    </sheetView>
  </sheetViews>
  <sheetFormatPr defaultColWidth="9.140625" defaultRowHeight="12.75"/>
  <cols>
    <col min="1" max="9" width="9.140625" style="53" customWidth="1"/>
    <col min="10" max="11" width="9.8515625" style="53" bestFit="1" customWidth="1"/>
    <col min="12" max="16384" width="9.140625" style="53" customWidth="1"/>
  </cols>
  <sheetData>
    <row r="1" spans="1:11" ht="12.75" customHeight="1">
      <c r="A1" s="194" t="s">
        <v>151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339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338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57</v>
      </c>
      <c r="B4" s="200"/>
      <c r="C4" s="200"/>
      <c r="D4" s="200"/>
      <c r="E4" s="200"/>
      <c r="F4" s="200"/>
      <c r="G4" s="200"/>
      <c r="H4" s="201"/>
      <c r="I4" s="59" t="s">
        <v>276</v>
      </c>
      <c r="J4" s="60" t="s">
        <v>317</v>
      </c>
      <c r="K4" s="61" t="s">
        <v>318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8">
        <v>2</v>
      </c>
      <c r="J5" s="57">
        <v>3</v>
      </c>
      <c r="K5" s="57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58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11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240450343</v>
      </c>
      <c r="K8" s="54">
        <f>K9+K16+K26+K35+K39</f>
        <v>241664843</v>
      </c>
    </row>
    <row r="9" spans="1:11" ht="12.75">
      <c r="A9" s="212" t="s">
        <v>203</v>
      </c>
      <c r="B9" s="213"/>
      <c r="C9" s="213"/>
      <c r="D9" s="213"/>
      <c r="E9" s="213"/>
      <c r="F9" s="213"/>
      <c r="G9" s="213"/>
      <c r="H9" s="214"/>
      <c r="I9" s="1">
        <v>3</v>
      </c>
      <c r="J9" s="54">
        <f>SUM(J10:J15)</f>
        <v>3642723</v>
      </c>
      <c r="K9" s="54">
        <f>SUM(K10:K15)</f>
        <v>5133750</v>
      </c>
    </row>
    <row r="10" spans="1:11" ht="12.75">
      <c r="A10" s="212" t="s">
        <v>110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12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3642723</v>
      </c>
      <c r="K11" s="7">
        <v>5133750</v>
      </c>
    </row>
    <row r="12" spans="1:11" ht="12.75">
      <c r="A12" s="212" t="s">
        <v>111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206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207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208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204</v>
      </c>
      <c r="B16" s="213"/>
      <c r="C16" s="213"/>
      <c r="D16" s="213"/>
      <c r="E16" s="213"/>
      <c r="F16" s="213"/>
      <c r="G16" s="213"/>
      <c r="H16" s="214"/>
      <c r="I16" s="1">
        <v>10</v>
      </c>
      <c r="J16" s="54">
        <f>SUM(J17:J25)</f>
        <v>100587674</v>
      </c>
      <c r="K16" s="54">
        <f>SUM(K17:K25)</f>
        <v>100335357</v>
      </c>
    </row>
    <row r="17" spans="1:11" ht="12.75">
      <c r="A17" s="212" t="s">
        <v>209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5795418</v>
      </c>
      <c r="K17" s="7">
        <v>5795418</v>
      </c>
    </row>
    <row r="18" spans="1:11" ht="12.75">
      <c r="A18" s="212" t="s">
        <v>245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92250096</v>
      </c>
      <c r="K18" s="7">
        <v>91837443</v>
      </c>
    </row>
    <row r="19" spans="1:11" ht="12.75">
      <c r="A19" s="212" t="s">
        <v>210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1063393</v>
      </c>
      <c r="K19" s="7">
        <v>798522</v>
      </c>
    </row>
    <row r="20" spans="1:11" ht="12.75">
      <c r="A20" s="212" t="s">
        <v>25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1451017</v>
      </c>
      <c r="K20" s="7">
        <v>1774200</v>
      </c>
    </row>
    <row r="21" spans="1:11" ht="12.75">
      <c r="A21" s="212" t="s">
        <v>26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70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71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27750</v>
      </c>
      <c r="K23" s="7">
        <v>129774</v>
      </c>
    </row>
    <row r="24" spans="1:11" ht="12.75">
      <c r="A24" s="212" t="s">
        <v>72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/>
      <c r="K24" s="7"/>
    </row>
    <row r="25" spans="1:11" ht="12.75">
      <c r="A25" s="212" t="s">
        <v>73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188</v>
      </c>
      <c r="B26" s="213"/>
      <c r="C26" s="213"/>
      <c r="D26" s="213"/>
      <c r="E26" s="213"/>
      <c r="F26" s="213"/>
      <c r="G26" s="213"/>
      <c r="H26" s="214"/>
      <c r="I26" s="1">
        <v>20</v>
      </c>
      <c r="J26" s="54">
        <f>SUM(J27:J34)</f>
        <v>128723449</v>
      </c>
      <c r="K26" s="54">
        <f>SUM(K27:K34)</f>
        <v>128723450</v>
      </c>
    </row>
    <row r="27" spans="1:11" ht="12.75">
      <c r="A27" s="212" t="s">
        <v>74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128708900</v>
      </c>
      <c r="K27" s="7">
        <v>128708900</v>
      </c>
    </row>
    <row r="28" spans="1:11" ht="12.75">
      <c r="A28" s="212" t="s">
        <v>75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76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12899</v>
      </c>
      <c r="K29" s="7">
        <v>12898</v>
      </c>
    </row>
    <row r="30" spans="1:11" ht="12.75">
      <c r="A30" s="212" t="s">
        <v>81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82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83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/>
      <c r="K32" s="7"/>
    </row>
    <row r="33" spans="1:11" ht="12.75">
      <c r="A33" s="212" t="s">
        <v>77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1650</v>
      </c>
      <c r="K33" s="7">
        <v>1652</v>
      </c>
    </row>
    <row r="34" spans="1:11" ht="12.75">
      <c r="A34" s="212" t="s">
        <v>181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182</v>
      </c>
      <c r="B35" s="213"/>
      <c r="C35" s="213"/>
      <c r="D35" s="213"/>
      <c r="E35" s="213"/>
      <c r="F35" s="213"/>
      <c r="G35" s="213"/>
      <c r="H35" s="214"/>
      <c r="I35" s="1">
        <v>29</v>
      </c>
      <c r="J35" s="54">
        <f>SUM(J36:J38)</f>
        <v>7496497</v>
      </c>
      <c r="K35" s="54">
        <f>SUM(K36:K38)</f>
        <v>7472286</v>
      </c>
    </row>
    <row r="36" spans="1:11" ht="12.75">
      <c r="A36" s="212" t="s">
        <v>78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>
        <v>6975500</v>
      </c>
      <c r="K36" s="7">
        <v>6975500</v>
      </c>
    </row>
    <row r="37" spans="1:11" ht="12.75">
      <c r="A37" s="212" t="s">
        <v>79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80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v>520997</v>
      </c>
      <c r="K38" s="7">
        <v>496786</v>
      </c>
    </row>
    <row r="39" spans="1:11" ht="12.75">
      <c r="A39" s="212" t="s">
        <v>183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9" t="s">
        <v>238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25738539</v>
      </c>
      <c r="K40" s="54">
        <f>K41+K49+K56+K64</f>
        <v>23372039</v>
      </c>
    </row>
    <row r="41" spans="1:11" ht="12.75">
      <c r="A41" s="212" t="s">
        <v>98</v>
      </c>
      <c r="B41" s="213"/>
      <c r="C41" s="213"/>
      <c r="D41" s="213"/>
      <c r="E41" s="213"/>
      <c r="F41" s="213"/>
      <c r="G41" s="213"/>
      <c r="H41" s="214"/>
      <c r="I41" s="1">
        <v>35</v>
      </c>
      <c r="J41" s="54">
        <f>SUM(J42:J48)</f>
        <v>10458184</v>
      </c>
      <c r="K41" s="54">
        <f>SUM(K42:K48)</f>
        <v>10345957</v>
      </c>
    </row>
    <row r="42" spans="1:11" ht="12.75">
      <c r="A42" s="212" t="s">
        <v>115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/>
      <c r="K42" s="7"/>
    </row>
    <row r="43" spans="1:11" ht="12.75">
      <c r="A43" s="212" t="s">
        <v>116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84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85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10376336</v>
      </c>
      <c r="K45" s="7">
        <v>10328751</v>
      </c>
    </row>
    <row r="46" spans="1:11" ht="12.75">
      <c r="A46" s="212" t="s">
        <v>86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81848</v>
      </c>
      <c r="K46" s="7">
        <v>17206</v>
      </c>
    </row>
    <row r="47" spans="1:11" ht="12.75">
      <c r="A47" s="212" t="s">
        <v>87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88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99</v>
      </c>
      <c r="B49" s="213"/>
      <c r="C49" s="213"/>
      <c r="D49" s="213"/>
      <c r="E49" s="213"/>
      <c r="F49" s="213"/>
      <c r="G49" s="213"/>
      <c r="H49" s="214"/>
      <c r="I49" s="1">
        <v>43</v>
      </c>
      <c r="J49" s="54">
        <v>9362594</v>
      </c>
      <c r="K49" s="54">
        <f>SUM(K50:K55)</f>
        <v>9437636</v>
      </c>
    </row>
    <row r="50" spans="1:11" ht="12.75">
      <c r="A50" s="212" t="s">
        <v>198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1922586</v>
      </c>
      <c r="K50" s="7">
        <v>1875456</v>
      </c>
    </row>
    <row r="51" spans="1:11" ht="12.75">
      <c r="A51" s="212" t="s">
        <v>199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7132286</v>
      </c>
      <c r="K51" s="7">
        <v>7453792</v>
      </c>
    </row>
    <row r="52" spans="1:11" ht="12.75">
      <c r="A52" s="212" t="s">
        <v>200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201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86639</v>
      </c>
      <c r="K53" s="7">
        <v>45483</v>
      </c>
    </row>
    <row r="54" spans="1:11" ht="12.75">
      <c r="A54" s="212" t="s">
        <v>8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221083</v>
      </c>
      <c r="K54" s="7">
        <v>62905</v>
      </c>
    </row>
    <row r="55" spans="1:11" ht="12.75">
      <c r="A55" s="212" t="s">
        <v>9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/>
      <c r="K55" s="7"/>
    </row>
    <row r="56" spans="1:11" ht="12.75">
      <c r="A56" s="212" t="s">
        <v>100</v>
      </c>
      <c r="B56" s="213"/>
      <c r="C56" s="213"/>
      <c r="D56" s="213"/>
      <c r="E56" s="213"/>
      <c r="F56" s="213"/>
      <c r="G56" s="213"/>
      <c r="H56" s="214"/>
      <c r="I56" s="1">
        <v>50</v>
      </c>
      <c r="J56" s="54">
        <f>SUM(J57:J63)</f>
        <v>5114978</v>
      </c>
      <c r="K56" s="54">
        <f>SUM(K57:K63)</f>
        <v>2690991</v>
      </c>
    </row>
    <row r="57" spans="1:11" ht="12.75">
      <c r="A57" s="212" t="s">
        <v>74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75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4991362</v>
      </c>
      <c r="K58" s="7">
        <v>2581558</v>
      </c>
    </row>
    <row r="59" spans="1:11" ht="12.75">
      <c r="A59" s="212" t="s">
        <v>240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81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82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83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100000</v>
      </c>
      <c r="K62" s="7">
        <v>100000</v>
      </c>
    </row>
    <row r="63" spans="1:11" ht="12.75">
      <c r="A63" s="212" t="s">
        <v>44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23616</v>
      </c>
      <c r="K63" s="7">
        <v>9433</v>
      </c>
    </row>
    <row r="64" spans="1:11" ht="12.75">
      <c r="A64" s="212" t="s">
        <v>205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802783</v>
      </c>
      <c r="K64" s="7">
        <v>897455</v>
      </c>
    </row>
    <row r="65" spans="1:11" ht="12.75">
      <c r="A65" s="209" t="s">
        <v>54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4483</v>
      </c>
      <c r="K65" s="7">
        <v>44380</v>
      </c>
    </row>
    <row r="66" spans="1:11" ht="12.75">
      <c r="A66" s="209" t="s">
        <v>239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266193365</v>
      </c>
      <c r="K66" s="54">
        <f>K7+K8+K40+K65</f>
        <v>265081262</v>
      </c>
    </row>
    <row r="67" spans="1:11" ht="12.75">
      <c r="A67" s="215" t="s">
        <v>89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4420094</v>
      </c>
      <c r="K67" s="8">
        <v>4358361</v>
      </c>
    </row>
    <row r="68" spans="1:11" ht="12.75">
      <c r="A68" s="218" t="s">
        <v>56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189</v>
      </c>
      <c r="B69" s="207"/>
      <c r="C69" s="207"/>
      <c r="D69" s="207"/>
      <c r="E69" s="207"/>
      <c r="F69" s="207"/>
      <c r="G69" s="207"/>
      <c r="H69" s="208"/>
      <c r="I69" s="3">
        <v>62</v>
      </c>
      <c r="J69" s="55">
        <f>J70+J71+J72+J78+J79+J82+J85</f>
        <v>158837058</v>
      </c>
      <c r="K69" s="55">
        <f>K70+K71+K72+K78+K79+K82+K85</f>
        <v>150720396</v>
      </c>
    </row>
    <row r="70" spans="1:11" ht="12.75">
      <c r="A70" s="212" t="s">
        <v>139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110466000</v>
      </c>
      <c r="K70" s="7">
        <v>110466000</v>
      </c>
    </row>
    <row r="71" spans="1:11" ht="12.75">
      <c r="A71" s="212" t="s">
        <v>140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141</v>
      </c>
      <c r="B72" s="213"/>
      <c r="C72" s="213"/>
      <c r="D72" s="213"/>
      <c r="E72" s="213"/>
      <c r="F72" s="213"/>
      <c r="G72" s="213"/>
      <c r="H72" s="214"/>
      <c r="I72" s="1">
        <v>65</v>
      </c>
      <c r="J72" s="54">
        <f>J73+J74-J75+J76+J77</f>
        <v>0</v>
      </c>
      <c r="K72" s="54">
        <f>K73+K74-K75+K76+K77</f>
        <v>0</v>
      </c>
    </row>
    <row r="73" spans="1:11" ht="12.75">
      <c r="A73" s="212" t="s">
        <v>142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/>
      <c r="K73" s="7"/>
    </row>
    <row r="74" spans="1:11" ht="12.75">
      <c r="A74" s="212" t="s">
        <v>143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131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132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133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/>
    </row>
    <row r="78" spans="1:11" ht="12.75">
      <c r="A78" s="212" t="s">
        <v>134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72251590</v>
      </c>
      <c r="K78" s="7">
        <v>72251590</v>
      </c>
    </row>
    <row r="79" spans="1:11" ht="12.75">
      <c r="A79" s="212" t="s">
        <v>236</v>
      </c>
      <c r="B79" s="213"/>
      <c r="C79" s="213"/>
      <c r="D79" s="213"/>
      <c r="E79" s="213"/>
      <c r="F79" s="213"/>
      <c r="G79" s="213"/>
      <c r="H79" s="214"/>
      <c r="I79" s="1">
        <v>72</v>
      </c>
      <c r="J79" s="54">
        <f>J80-J81</f>
        <v>-21340225</v>
      </c>
      <c r="K79" s="54">
        <f>K80-K81</f>
        <v>-23880532</v>
      </c>
    </row>
    <row r="80" spans="1:11" ht="12.75">
      <c r="A80" s="221" t="s">
        <v>167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/>
    </row>
    <row r="81" spans="1:11" ht="12.75">
      <c r="A81" s="221" t="s">
        <v>168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21340225</v>
      </c>
      <c r="K81" s="7">
        <v>23880532</v>
      </c>
    </row>
    <row r="82" spans="1:11" ht="12.75">
      <c r="A82" s="212" t="s">
        <v>237</v>
      </c>
      <c r="B82" s="213"/>
      <c r="C82" s="213"/>
      <c r="D82" s="213"/>
      <c r="E82" s="213"/>
      <c r="F82" s="213"/>
      <c r="G82" s="213"/>
      <c r="H82" s="214"/>
      <c r="I82" s="1">
        <v>75</v>
      </c>
      <c r="J82" s="54">
        <f>J83-J84</f>
        <v>-2540307</v>
      </c>
      <c r="K82" s="54">
        <f>K83-K84</f>
        <v>-8116662</v>
      </c>
    </row>
    <row r="83" spans="1:11" ht="12.75">
      <c r="A83" s="221" t="s">
        <v>169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0</v>
      </c>
      <c r="K83" s="7"/>
    </row>
    <row r="84" spans="1:11" ht="12.75">
      <c r="A84" s="221" t="s">
        <v>170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2540307</v>
      </c>
      <c r="K84" s="7">
        <v>8116662</v>
      </c>
    </row>
    <row r="85" spans="1:11" ht="12.75">
      <c r="A85" s="212" t="s">
        <v>171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9" t="s">
        <v>17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1595393</v>
      </c>
      <c r="K86" s="54">
        <f>SUM(K87:K89)</f>
        <v>1595393</v>
      </c>
    </row>
    <row r="87" spans="1:11" ht="12.75">
      <c r="A87" s="212" t="s">
        <v>127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1595393</v>
      </c>
      <c r="K87" s="7">
        <v>1595393</v>
      </c>
    </row>
    <row r="88" spans="1:11" ht="12.75">
      <c r="A88" s="212" t="s">
        <v>128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129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1" ht="12.75">
      <c r="A90" s="209" t="s">
        <v>18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0</v>
      </c>
      <c r="K90" s="54">
        <f>SUM(K91:K99)</f>
        <v>1658140</v>
      </c>
    </row>
    <row r="91" spans="1:11" ht="12.75">
      <c r="A91" s="212" t="s">
        <v>130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241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0</v>
      </c>
      <c r="K93" s="7">
        <v>368457</v>
      </c>
    </row>
    <row r="94" spans="1:11" ht="12.75">
      <c r="A94" s="212" t="s">
        <v>242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243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244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92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90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91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>
        <v>1289683</v>
      </c>
    </row>
    <row r="100" spans="1:11" ht="12.75">
      <c r="A100" s="209" t="s">
        <v>19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105760914</v>
      </c>
      <c r="K100" s="54">
        <f>SUM(K101:K112)</f>
        <v>111078165</v>
      </c>
    </row>
    <row r="101" spans="1:11" ht="12.75">
      <c r="A101" s="212" t="s">
        <v>130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54613504</v>
      </c>
      <c r="K101" s="7">
        <v>60034184</v>
      </c>
    </row>
    <row r="102" spans="1:11" ht="12.75">
      <c r="A102" s="212" t="s">
        <v>241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4062567</v>
      </c>
      <c r="K103" s="7">
        <v>2880223</v>
      </c>
    </row>
    <row r="104" spans="1:11" ht="12.75">
      <c r="A104" s="212" t="s">
        <v>242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168124</v>
      </c>
      <c r="K104" s="7">
        <v>174645</v>
      </c>
    </row>
    <row r="105" spans="1:11" ht="12.75">
      <c r="A105" s="212" t="s">
        <v>243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16050907</v>
      </c>
      <c r="K105" s="7">
        <v>18024435</v>
      </c>
    </row>
    <row r="106" spans="1:11" ht="12.75">
      <c r="A106" s="212" t="s">
        <v>244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92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93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1230965</v>
      </c>
      <c r="K108" s="7">
        <v>930179</v>
      </c>
    </row>
    <row r="109" spans="1:11" ht="12.75">
      <c r="A109" s="212" t="s">
        <v>94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1397020</v>
      </c>
      <c r="K109" s="7">
        <v>317373</v>
      </c>
    </row>
    <row r="110" spans="1:11" ht="12.75">
      <c r="A110" s="212" t="s">
        <v>97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95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96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28237827</v>
      </c>
      <c r="K112" s="7">
        <v>28717126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0</v>
      </c>
      <c r="K113" s="7">
        <v>29168</v>
      </c>
    </row>
    <row r="114" spans="1:11" ht="12.75">
      <c r="A114" s="209" t="s">
        <v>23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266193365</v>
      </c>
      <c r="K114" s="54">
        <f>K69+K86+K90+K100+K113</f>
        <v>265081262</v>
      </c>
    </row>
    <row r="115" spans="1:11" ht="12.75">
      <c r="A115" s="231" t="s">
        <v>55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>
        <v>4420094</v>
      </c>
      <c r="K115" s="8">
        <v>4358361</v>
      </c>
    </row>
    <row r="116" spans="1:11" ht="12.75">
      <c r="A116" s="218" t="s">
        <v>308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184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6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>
        <v>0</v>
      </c>
      <c r="K118" s="7">
        <v>161580251</v>
      </c>
    </row>
    <row r="119" spans="1:11" ht="12.75">
      <c r="A119" s="224" t="s">
        <v>7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309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43">
      <selection activeCell="M27" sqref="M27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194" t="s">
        <v>152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8" t="s">
        <v>342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41" t="s">
        <v>340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0" t="s">
        <v>57</v>
      </c>
      <c r="B4" s="240"/>
      <c r="C4" s="240"/>
      <c r="D4" s="240"/>
      <c r="E4" s="240"/>
      <c r="F4" s="240"/>
      <c r="G4" s="240"/>
      <c r="H4" s="240"/>
      <c r="I4" s="59" t="s">
        <v>277</v>
      </c>
      <c r="J4" s="239" t="s">
        <v>317</v>
      </c>
      <c r="K4" s="239"/>
      <c r="L4" s="239" t="s">
        <v>318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9"/>
      <c r="J5" s="61" t="s">
        <v>312</v>
      </c>
      <c r="K5" s="61" t="s">
        <v>313</v>
      </c>
      <c r="L5" s="61" t="s">
        <v>312</v>
      </c>
      <c r="M5" s="61" t="s">
        <v>313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6" t="s">
        <v>24</v>
      </c>
      <c r="B7" s="207"/>
      <c r="C7" s="207"/>
      <c r="D7" s="207"/>
      <c r="E7" s="207"/>
      <c r="F7" s="207"/>
      <c r="G7" s="207"/>
      <c r="H7" s="208"/>
      <c r="I7" s="3">
        <v>111</v>
      </c>
      <c r="J7" s="55">
        <f>SUM(J8:J9)</f>
        <v>48798809</v>
      </c>
      <c r="K7" s="55">
        <f>SUM(K8:K9)</f>
        <v>22387402</v>
      </c>
      <c r="L7" s="55">
        <f>SUM(L8:L9)</f>
        <v>36226267</v>
      </c>
      <c r="M7" s="55">
        <f>SUM(M8:M9)</f>
        <v>11807322</v>
      </c>
    </row>
    <row r="8" spans="1:13" ht="12.75">
      <c r="A8" s="209" t="s">
        <v>150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36814086</v>
      </c>
      <c r="K8" s="7">
        <v>13831299</v>
      </c>
      <c r="L8" s="7">
        <v>30690214</v>
      </c>
      <c r="M8" s="7">
        <v>9529157</v>
      </c>
    </row>
    <row r="9" spans="1:13" ht="12.75">
      <c r="A9" s="209" t="s">
        <v>101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11984723</v>
      </c>
      <c r="K9" s="7">
        <v>8556103</v>
      </c>
      <c r="L9" s="7">
        <v>5536053</v>
      </c>
      <c r="M9" s="7">
        <v>2278165</v>
      </c>
    </row>
    <row r="10" spans="1:13" ht="12.75">
      <c r="A10" s="209" t="s">
        <v>10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48714665</v>
      </c>
      <c r="K10" s="54">
        <f>K11+K12+K16+K20+K21+K22+K25+K26</f>
        <v>17104564</v>
      </c>
      <c r="L10" s="54">
        <f>L11+L12+L16+L20+L21+L22+L25+L26</f>
        <v>44031522</v>
      </c>
      <c r="M10" s="54">
        <f>M11+M12+M16+M20+M21+M22+M25+M26</f>
        <v>14624023</v>
      </c>
    </row>
    <row r="11" spans="1:13" ht="12.75">
      <c r="A11" s="209" t="s">
        <v>102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20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32553183</v>
      </c>
      <c r="K12" s="54">
        <f>SUM(K13:K15)</f>
        <v>11608156</v>
      </c>
      <c r="L12" s="54">
        <f>SUM(L13:L15)</f>
        <v>29223322</v>
      </c>
      <c r="M12" s="54">
        <f>SUM(M13:M15)</f>
        <v>9372730</v>
      </c>
    </row>
    <row r="13" spans="1:13" ht="12.75">
      <c r="A13" s="212" t="s">
        <v>144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2079756</v>
      </c>
      <c r="K13" s="7">
        <v>791679</v>
      </c>
      <c r="L13" s="7">
        <v>1915510</v>
      </c>
      <c r="M13" s="7">
        <v>616076</v>
      </c>
    </row>
    <row r="14" spans="1:13" ht="12.75">
      <c r="A14" s="212" t="s">
        <v>145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25081582</v>
      </c>
      <c r="K14" s="7">
        <v>9157505</v>
      </c>
      <c r="L14" s="7">
        <v>21655403</v>
      </c>
      <c r="M14" s="7">
        <v>6959553</v>
      </c>
    </row>
    <row r="15" spans="1:13" ht="12.75">
      <c r="A15" s="212" t="s">
        <v>59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5391845</v>
      </c>
      <c r="K15" s="7">
        <v>1658972</v>
      </c>
      <c r="L15" s="7">
        <v>5652409</v>
      </c>
      <c r="M15" s="7">
        <v>1797101</v>
      </c>
    </row>
    <row r="16" spans="1:13" ht="12.75">
      <c r="A16" s="209" t="s">
        <v>21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8843756</v>
      </c>
      <c r="K16" s="54">
        <f>SUM(K17:K19)</f>
        <v>2872143</v>
      </c>
      <c r="L16" s="54">
        <v>7567553</v>
      </c>
      <c r="M16" s="54">
        <f>SUM(M17:M19)</f>
        <v>2565386</v>
      </c>
    </row>
    <row r="17" spans="1:13" ht="12.75">
      <c r="A17" s="212" t="s">
        <v>60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5586967</v>
      </c>
      <c r="K17" s="7">
        <v>1819319</v>
      </c>
      <c r="L17" s="7">
        <v>5170961</v>
      </c>
      <c r="M17" s="7">
        <v>1995523</v>
      </c>
    </row>
    <row r="18" spans="1:13" ht="12.75">
      <c r="A18" s="212" t="s">
        <v>61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1971463</v>
      </c>
      <c r="K18" s="7">
        <v>634210</v>
      </c>
      <c r="L18" s="7">
        <v>1292800</v>
      </c>
      <c r="M18" s="7">
        <v>196645</v>
      </c>
    </row>
    <row r="19" spans="1:13" ht="12.75">
      <c r="A19" s="212" t="s">
        <v>62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1285326</v>
      </c>
      <c r="K19" s="7">
        <v>418614</v>
      </c>
      <c r="L19" s="7">
        <v>1103792</v>
      </c>
      <c r="M19" s="7">
        <v>373218</v>
      </c>
    </row>
    <row r="20" spans="1:13" ht="12.75">
      <c r="A20" s="209" t="s">
        <v>103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2060989</v>
      </c>
      <c r="K20" s="7">
        <v>692295</v>
      </c>
      <c r="L20" s="7">
        <v>2389575</v>
      </c>
      <c r="M20" s="7">
        <v>885328</v>
      </c>
    </row>
    <row r="21" spans="1:13" ht="12.75">
      <c r="A21" s="209" t="s">
        <v>104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5103709</v>
      </c>
      <c r="K21" s="7">
        <v>1830134</v>
      </c>
      <c r="L21" s="7">
        <v>4493595</v>
      </c>
      <c r="M21" s="7">
        <v>1736559</v>
      </c>
    </row>
    <row r="22" spans="1:13" ht="12.75">
      <c r="A22" s="209" t="s">
        <v>22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45274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12" t="s">
        <v>135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136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45274</v>
      </c>
      <c r="K24" s="7"/>
      <c r="L24" s="7"/>
      <c r="M24" s="7"/>
    </row>
    <row r="25" spans="1:13" ht="12.75">
      <c r="A25" s="209" t="s">
        <v>105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48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107754</v>
      </c>
      <c r="K26" s="7">
        <v>101836</v>
      </c>
      <c r="L26" s="7">
        <v>357477</v>
      </c>
      <c r="M26" s="7">
        <v>64020</v>
      </c>
    </row>
    <row r="27" spans="1:13" ht="12.75">
      <c r="A27" s="209" t="s">
        <v>211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485915</v>
      </c>
      <c r="K27" s="54">
        <f>SUM(K28:K32)</f>
        <v>149446</v>
      </c>
      <c r="L27" s="54">
        <f>SUM(L28:L32)</f>
        <v>358707</v>
      </c>
      <c r="M27" s="54">
        <f>SUM(M28:M32)</f>
        <v>117141</v>
      </c>
    </row>
    <row r="28" spans="1:13" ht="12.75">
      <c r="A28" s="209" t="s">
        <v>225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408387</v>
      </c>
      <c r="K28" s="7">
        <v>116298</v>
      </c>
      <c r="L28" s="7">
        <v>335537</v>
      </c>
      <c r="M28" s="7">
        <v>102081</v>
      </c>
    </row>
    <row r="29" spans="1:13" ht="12.75">
      <c r="A29" s="209" t="s">
        <v>153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77528</v>
      </c>
      <c r="K29" s="7">
        <v>33148</v>
      </c>
      <c r="L29" s="7">
        <v>23170</v>
      </c>
      <c r="M29" s="7">
        <v>15060</v>
      </c>
    </row>
    <row r="30" spans="1:13" ht="12.75">
      <c r="A30" s="209" t="s">
        <v>137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221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138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212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501216</v>
      </c>
      <c r="K33" s="54">
        <f>SUM(K34:K37)</f>
        <v>234611</v>
      </c>
      <c r="L33" s="54">
        <f>SUM(L34:L37)</f>
        <v>670114</v>
      </c>
      <c r="M33" s="54">
        <f>SUM(M34:M37)</f>
        <v>151878</v>
      </c>
    </row>
    <row r="34" spans="1:13" ht="12.75">
      <c r="A34" s="209" t="s">
        <v>64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63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501216</v>
      </c>
      <c r="K35" s="7">
        <v>234611</v>
      </c>
      <c r="L35" s="7">
        <v>670112</v>
      </c>
      <c r="M35" s="7">
        <v>151878</v>
      </c>
    </row>
    <row r="36" spans="1:13" ht="12.75">
      <c r="A36" s="209" t="s">
        <v>222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65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>
        <v>2</v>
      </c>
      <c r="M37" s="7"/>
    </row>
    <row r="38" spans="1:13" ht="12.75">
      <c r="A38" s="209" t="s">
        <v>193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194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223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224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213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49284724</v>
      </c>
      <c r="K42" s="54">
        <f>K7+K27+K38+K40</f>
        <v>22536848</v>
      </c>
      <c r="L42" s="54">
        <f>L7+L27+L38+L40</f>
        <v>36584974</v>
      </c>
      <c r="M42" s="54">
        <f>M7+M27+M38+M40</f>
        <v>11924463</v>
      </c>
    </row>
    <row r="43" spans="1:13" ht="12.75">
      <c r="A43" s="209" t="s">
        <v>214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49215881</v>
      </c>
      <c r="K43" s="54">
        <f>K10+K33+K39+K41</f>
        <v>17339175</v>
      </c>
      <c r="L43" s="54">
        <f>L10+L33+L39+L41</f>
        <v>44701636</v>
      </c>
      <c r="M43" s="54">
        <f>M10+M33+M39+M41</f>
        <v>14775901</v>
      </c>
    </row>
    <row r="44" spans="1:13" ht="12.75">
      <c r="A44" s="209" t="s">
        <v>234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68843</v>
      </c>
      <c r="K44" s="54">
        <f>K42-K43</f>
        <v>5197673</v>
      </c>
      <c r="L44" s="54">
        <f>L42-L43</f>
        <v>-8116662</v>
      </c>
      <c r="M44" s="54">
        <f>M42-M43</f>
        <v>-2851438</v>
      </c>
    </row>
    <row r="45" spans="1:13" ht="12.75">
      <c r="A45" s="221" t="s">
        <v>216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4">
        <f>IF(J42&gt;J43,J42-J43,0)</f>
        <v>68843</v>
      </c>
      <c r="K45" s="54">
        <f>IF(K42&gt;K43,K42-K43,0)</f>
        <v>5197673</v>
      </c>
      <c r="L45" s="54">
        <f>IF(L42&gt;L43,L42-L43,0)</f>
        <v>0</v>
      </c>
      <c r="M45" s="54">
        <f>IF(M42&gt;M43,M42-M43,0)</f>
        <v>0</v>
      </c>
    </row>
    <row r="46" spans="1:13" ht="12.75">
      <c r="A46" s="221" t="s">
        <v>217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8116662</v>
      </c>
      <c r="M46" s="54">
        <f>IF(M43&gt;M42,M43-M42,0)</f>
        <v>2851438</v>
      </c>
    </row>
    <row r="47" spans="1:13" ht="12.75">
      <c r="A47" s="209" t="s">
        <v>215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13769</v>
      </c>
      <c r="K47" s="7">
        <v>1039535</v>
      </c>
      <c r="L47" s="7"/>
      <c r="M47" s="7"/>
    </row>
    <row r="48" spans="1:13" ht="12.75">
      <c r="A48" s="209" t="s">
        <v>235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55074</v>
      </c>
      <c r="K48" s="54">
        <f>K44-K47</f>
        <v>4158138</v>
      </c>
      <c r="L48" s="54">
        <f>L44-L47</f>
        <v>-8116662</v>
      </c>
      <c r="M48" s="54">
        <f>M44-M47</f>
        <v>-2851438</v>
      </c>
    </row>
    <row r="49" spans="1:13" ht="12.75">
      <c r="A49" s="221" t="s">
        <v>190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4">
        <f>IF(J48&gt;0,J48,0)</f>
        <v>55074</v>
      </c>
      <c r="K49" s="54">
        <f>IF(K48&gt;0,K48,0)</f>
        <v>4158138</v>
      </c>
      <c r="L49" s="54">
        <f>IF(L48&gt;0,L48,0)</f>
        <v>0</v>
      </c>
      <c r="M49" s="54">
        <f>IF(M48&gt;0,M48,0)</f>
        <v>0</v>
      </c>
    </row>
    <row r="50" spans="1:13" ht="12.75">
      <c r="A50" s="242" t="s">
        <v>218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8116662</v>
      </c>
      <c r="M50" s="62">
        <f>IF(M48&lt;0,-M48,0)</f>
        <v>2851438</v>
      </c>
    </row>
    <row r="51" spans="1:13" ht="12.75" customHeight="1">
      <c r="A51" s="218" t="s">
        <v>310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6" t="s">
        <v>185</v>
      </c>
      <c r="B52" s="207"/>
      <c r="C52" s="207"/>
      <c r="D52" s="207"/>
      <c r="E52" s="207"/>
      <c r="F52" s="207"/>
      <c r="G52" s="207"/>
      <c r="H52" s="207"/>
      <c r="I52" s="56"/>
      <c r="J52" s="56"/>
      <c r="K52" s="56"/>
      <c r="L52" s="56"/>
      <c r="M52" s="63"/>
    </row>
    <row r="53" spans="1:13" ht="12.75">
      <c r="A53" s="245" t="s">
        <v>232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>
        <v>55074</v>
      </c>
      <c r="K53" s="7">
        <v>4158138</v>
      </c>
      <c r="L53" s="7">
        <v>0</v>
      </c>
      <c r="M53" s="7">
        <v>0</v>
      </c>
    </row>
    <row r="54" spans="1:13" ht="12.75">
      <c r="A54" s="245" t="s">
        <v>233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18" t="s">
        <v>187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6" t="s">
        <v>202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/>
      <c r="K56" s="6"/>
      <c r="L56" s="6"/>
      <c r="M56" s="6"/>
    </row>
    <row r="57" spans="1:13" ht="12.75">
      <c r="A57" s="209" t="s">
        <v>219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9" t="s">
        <v>226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227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43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228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229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230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231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220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191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9" t="s">
        <v>192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0</v>
      </c>
      <c r="K67" s="62">
        <f>K56+K66</f>
        <v>0</v>
      </c>
      <c r="L67" s="62">
        <f>L56+L66</f>
        <v>0</v>
      </c>
      <c r="M67" s="62">
        <f>M56+M66</f>
        <v>0</v>
      </c>
    </row>
    <row r="68" spans="1:13" ht="12.75" customHeight="1">
      <c r="A68" s="252" t="s">
        <v>311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186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5" t="s">
        <v>232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>
        <v>55074</v>
      </c>
      <c r="K70" s="7">
        <v>4158138</v>
      </c>
      <c r="L70" s="7"/>
      <c r="M70" s="7"/>
    </row>
    <row r="71" spans="1:13" ht="12.75">
      <c r="A71" s="249" t="s">
        <v>233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24">
      <selection activeCell="K13" sqref="K13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9" t="s">
        <v>162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341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57</v>
      </c>
      <c r="B4" s="261"/>
      <c r="C4" s="261"/>
      <c r="D4" s="261"/>
      <c r="E4" s="261"/>
      <c r="F4" s="261"/>
      <c r="G4" s="261"/>
      <c r="H4" s="261"/>
      <c r="I4" s="67" t="s">
        <v>277</v>
      </c>
      <c r="J4" s="68" t="s">
        <v>317</v>
      </c>
      <c r="K4" s="68" t="s">
        <v>318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9">
        <v>2</v>
      </c>
      <c r="J5" s="70" t="s">
        <v>281</v>
      </c>
      <c r="K5" s="70" t="s">
        <v>282</v>
      </c>
    </row>
    <row r="6" spans="1:11" ht="12.75">
      <c r="A6" s="218" t="s">
        <v>154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38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55074</v>
      </c>
      <c r="K7" s="7">
        <v>-8116662</v>
      </c>
    </row>
    <row r="8" spans="1:11" ht="12.75">
      <c r="A8" s="212" t="s">
        <v>39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2060989</v>
      </c>
      <c r="K8" s="7">
        <v>2389575</v>
      </c>
    </row>
    <row r="9" spans="1:11" ht="12.75">
      <c r="A9" s="212" t="s">
        <v>40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3522176</v>
      </c>
      <c r="K9" s="7">
        <v>5317251</v>
      </c>
    </row>
    <row r="10" spans="1:11" ht="12.75">
      <c r="A10" s="212" t="s">
        <v>41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42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541846</v>
      </c>
      <c r="K11" s="7">
        <v>112227</v>
      </c>
    </row>
    <row r="12" spans="1:11" ht="12.75">
      <c r="A12" s="212" t="s">
        <v>49</v>
      </c>
      <c r="B12" s="213"/>
      <c r="C12" s="213"/>
      <c r="D12" s="213"/>
      <c r="E12" s="213"/>
      <c r="F12" s="213"/>
      <c r="G12" s="213"/>
      <c r="H12" s="213"/>
      <c r="I12" s="1">
        <v>6</v>
      </c>
      <c r="J12" s="5"/>
      <c r="K12" s="7">
        <v>1602440</v>
      </c>
    </row>
    <row r="13" spans="1:11" ht="12.75">
      <c r="A13" s="209" t="s">
        <v>155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6180085</v>
      </c>
      <c r="K13" s="54">
        <f>SUM(K7:K12)</f>
        <v>1304831</v>
      </c>
    </row>
    <row r="14" spans="1:11" ht="12.75">
      <c r="A14" s="212" t="s">
        <v>50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>
        <v>0</v>
      </c>
    </row>
    <row r="15" spans="1:11" ht="12.75">
      <c r="A15" s="212" t="s">
        <v>51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1241788</v>
      </c>
      <c r="K15" s="7">
        <v>75042</v>
      </c>
    </row>
    <row r="16" spans="1:11" ht="12.75">
      <c r="A16" s="212" t="s">
        <v>52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53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6823040</v>
      </c>
      <c r="K17" s="7">
        <v>0</v>
      </c>
    </row>
    <row r="18" spans="1:11" ht="12.75">
      <c r="A18" s="209" t="s">
        <v>156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8064828</v>
      </c>
      <c r="K18" s="65">
        <f>SUM(K14:K17)</f>
        <v>75042</v>
      </c>
    </row>
    <row r="19" spans="1:11" ht="12.75">
      <c r="A19" s="209" t="s">
        <v>34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0</v>
      </c>
      <c r="K19" s="54">
        <f>IF(K13&gt;K18,K13-K18,0)</f>
        <v>1229789</v>
      </c>
    </row>
    <row r="20" spans="1:11" ht="12.75">
      <c r="A20" s="209" t="s">
        <v>35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1884743</v>
      </c>
      <c r="K20" s="54">
        <f>IF(K18&gt;K13,K18-K13,0)</f>
        <v>0</v>
      </c>
    </row>
    <row r="21" spans="1:11" ht="12.75">
      <c r="A21" s="218" t="s">
        <v>157</v>
      </c>
      <c r="B21" s="234"/>
      <c r="C21" s="234"/>
      <c r="D21" s="234"/>
      <c r="E21" s="234"/>
      <c r="F21" s="234"/>
      <c r="G21" s="234"/>
      <c r="H21" s="234"/>
      <c r="I21" s="263"/>
      <c r="J21" s="263"/>
      <c r="K21" s="264"/>
    </row>
    <row r="22" spans="1:11" ht="12.75">
      <c r="A22" s="212" t="s">
        <v>176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177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>
        <v>3373916</v>
      </c>
      <c r="K23" s="7">
        <v>2423986</v>
      </c>
    </row>
    <row r="24" spans="1:11" ht="12.75">
      <c r="A24" s="212" t="s">
        <v>178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179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180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09" t="s">
        <v>166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3373916</v>
      </c>
      <c r="K27" s="65">
        <f>SUM(K22:K26)</f>
        <v>2423986</v>
      </c>
    </row>
    <row r="28" spans="1:11" ht="12.75">
      <c r="A28" s="212" t="s">
        <v>113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387210</v>
      </c>
      <c r="K28" s="7">
        <v>3628285</v>
      </c>
    </row>
    <row r="29" spans="1:11" ht="12.75">
      <c r="A29" s="212" t="s">
        <v>114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14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387210</v>
      </c>
      <c r="K31" s="54">
        <f>SUM(K28:K30)</f>
        <v>3628285</v>
      </c>
    </row>
    <row r="32" spans="1:11" ht="12.75">
      <c r="A32" s="209" t="s">
        <v>36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2986706</v>
      </c>
      <c r="K32" s="65">
        <f>IF(K27&gt;K31,K27-K31,0)</f>
        <v>0</v>
      </c>
    </row>
    <row r="33" spans="1:11" ht="12.75">
      <c r="A33" s="209" t="s">
        <v>37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0</v>
      </c>
      <c r="K33" s="54">
        <f>IF(K31&gt;K27,K31-K27,0)</f>
        <v>1204299</v>
      </c>
    </row>
    <row r="34" spans="1:11" ht="12.75">
      <c r="A34" s="218" t="s">
        <v>158</v>
      </c>
      <c r="B34" s="234"/>
      <c r="C34" s="234"/>
      <c r="D34" s="234"/>
      <c r="E34" s="234"/>
      <c r="F34" s="234"/>
      <c r="G34" s="234"/>
      <c r="H34" s="234"/>
      <c r="I34" s="263"/>
      <c r="J34" s="263"/>
      <c r="K34" s="264"/>
    </row>
    <row r="35" spans="1:11" ht="12.75">
      <c r="A35" s="212" t="s">
        <v>172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27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28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09" t="s">
        <v>66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0</v>
      </c>
      <c r="K38" s="54">
        <f>SUM(K35:K37)</f>
        <v>0</v>
      </c>
    </row>
    <row r="39" spans="1:11" ht="12.75">
      <c r="A39" s="212" t="s">
        <v>29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888148</v>
      </c>
      <c r="K39" s="7">
        <v>1135117</v>
      </c>
    </row>
    <row r="40" spans="1:11" ht="12.75">
      <c r="A40" s="212" t="s">
        <v>30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31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32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33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09" t="s">
        <v>67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888148</v>
      </c>
      <c r="K44" s="54">
        <f>SUM(K39:K43)</f>
        <v>1135117</v>
      </c>
    </row>
    <row r="45" spans="1:11" ht="12.75">
      <c r="A45" s="209" t="s">
        <v>15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9" t="s">
        <v>16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888148</v>
      </c>
      <c r="K46" s="54">
        <f>IF(K44&gt;K38,K44-K38,0)</f>
        <v>1135117</v>
      </c>
    </row>
    <row r="47" spans="1:11" ht="12.75">
      <c r="A47" s="212" t="s">
        <v>68</v>
      </c>
      <c r="B47" s="213"/>
      <c r="C47" s="213"/>
      <c r="D47" s="213"/>
      <c r="E47" s="213"/>
      <c r="F47" s="213"/>
      <c r="G47" s="213"/>
      <c r="H47" s="213"/>
      <c r="I47" s="1">
        <v>39</v>
      </c>
      <c r="J47" s="65">
        <v>9554001</v>
      </c>
      <c r="K47" s="65">
        <v>4933116</v>
      </c>
    </row>
    <row r="48" spans="1:11" ht="12.75">
      <c r="A48" s="212" t="s">
        <v>69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5">
        <v>9340186</v>
      </c>
      <c r="K48" s="65">
        <v>4838444</v>
      </c>
    </row>
    <row r="49" spans="1:11" ht="12.75">
      <c r="A49" s="212" t="s">
        <v>159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765612</v>
      </c>
      <c r="K49" s="7">
        <v>802783</v>
      </c>
    </row>
    <row r="50" spans="1:11" ht="12.75">
      <c r="A50" s="212" t="s">
        <v>173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v>213815</v>
      </c>
      <c r="K50" s="7">
        <v>94672</v>
      </c>
    </row>
    <row r="51" spans="1:11" ht="12.75">
      <c r="A51" s="212" t="s">
        <v>174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24" t="s">
        <v>175</v>
      </c>
      <c r="B52" s="225"/>
      <c r="C52" s="225"/>
      <c r="D52" s="225"/>
      <c r="E52" s="225"/>
      <c r="F52" s="225"/>
      <c r="G52" s="225"/>
      <c r="H52" s="225"/>
      <c r="I52" s="4">
        <v>44</v>
      </c>
      <c r="J52" s="66">
        <f>J49+J50-J51</f>
        <v>979427</v>
      </c>
      <c r="K52" s="62">
        <v>897455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4:K48 J52:K52 J27:K27 J38:K38 J18:K20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25">
      <selection activeCell="A11" sqref="A11:H1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9" t="s">
        <v>195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342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344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1" t="s">
        <v>57</v>
      </c>
      <c r="B4" s="261"/>
      <c r="C4" s="261"/>
      <c r="D4" s="261"/>
      <c r="E4" s="261"/>
      <c r="F4" s="261"/>
      <c r="G4" s="261"/>
      <c r="H4" s="261"/>
      <c r="I4" s="67" t="s">
        <v>277</v>
      </c>
      <c r="J4" s="68" t="s">
        <v>317</v>
      </c>
      <c r="K4" s="68" t="s">
        <v>318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3">
        <v>2</v>
      </c>
      <c r="J5" s="74" t="s">
        <v>281</v>
      </c>
      <c r="K5" s="74" t="s">
        <v>282</v>
      </c>
    </row>
    <row r="6" spans="1:11" ht="12.75">
      <c r="A6" s="218" t="s">
        <v>154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197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117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118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119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120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9" t="s">
        <v>196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2" t="s">
        <v>121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126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9" t="s">
        <v>45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106</v>
      </c>
      <c r="B20" s="268"/>
      <c r="C20" s="268"/>
      <c r="D20" s="268"/>
      <c r="E20" s="268"/>
      <c r="F20" s="268"/>
      <c r="G20" s="268"/>
      <c r="H20" s="269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15" t="s">
        <v>107</v>
      </c>
      <c r="B21" s="270"/>
      <c r="C21" s="270"/>
      <c r="D21" s="270"/>
      <c r="E21" s="270"/>
      <c r="F21" s="270"/>
      <c r="G21" s="270"/>
      <c r="H21" s="271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8" t="s">
        <v>157</v>
      </c>
      <c r="B22" s="234"/>
      <c r="C22" s="234"/>
      <c r="D22" s="234"/>
      <c r="E22" s="234"/>
      <c r="F22" s="234"/>
      <c r="G22" s="234"/>
      <c r="H22" s="234"/>
      <c r="I22" s="263"/>
      <c r="J22" s="263"/>
      <c r="K22" s="264"/>
    </row>
    <row r="23" spans="1:11" ht="12.75">
      <c r="A23" s="212" t="s">
        <v>163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164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319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320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165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112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46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108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109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8" t="s">
        <v>158</v>
      </c>
      <c r="B35" s="234"/>
      <c r="C35" s="234"/>
      <c r="D35" s="234"/>
      <c r="E35" s="234"/>
      <c r="F35" s="234"/>
      <c r="G35" s="234"/>
      <c r="H35" s="234"/>
      <c r="I35" s="263">
        <v>0</v>
      </c>
      <c r="J35" s="263"/>
      <c r="K35" s="264"/>
    </row>
    <row r="36" spans="1:11" ht="12.75">
      <c r="A36" s="212" t="s">
        <v>172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27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28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9" t="s">
        <v>47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2" t="s">
        <v>29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30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31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32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33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9" t="s">
        <v>146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160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161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147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13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159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173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174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175</v>
      </c>
      <c r="B53" s="216"/>
      <c r="C53" s="216"/>
      <c r="D53" s="216"/>
      <c r="E53" s="216"/>
      <c r="F53" s="216"/>
      <c r="G53" s="216"/>
      <c r="H53" s="216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3">
      <selection activeCell="A6" sqref="A6:H6"/>
    </sheetView>
  </sheetViews>
  <sheetFormatPr defaultColWidth="9.140625" defaultRowHeight="12.75"/>
  <cols>
    <col min="1" max="4" width="9.140625" style="77" customWidth="1"/>
    <col min="5" max="5" width="10.421875" style="77" bestFit="1" customWidth="1"/>
    <col min="6" max="9" width="9.140625" style="77" customWidth="1"/>
    <col min="10" max="11" width="9.57421875" style="77" bestFit="1" customWidth="1"/>
    <col min="12" max="16384" width="9.140625" style="77" customWidth="1"/>
  </cols>
  <sheetData>
    <row r="1" spans="1:12" ht="12.75">
      <c r="A1" s="278" t="s">
        <v>279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  <c r="L1" s="76"/>
    </row>
    <row r="2" spans="1:12" ht="15.75">
      <c r="A2" s="43"/>
      <c r="B2" s="75"/>
      <c r="C2" s="289" t="s">
        <v>280</v>
      </c>
      <c r="D2" s="289"/>
      <c r="E2" s="78">
        <v>40544</v>
      </c>
      <c r="F2" s="44" t="s">
        <v>248</v>
      </c>
      <c r="G2" s="290">
        <v>40816</v>
      </c>
      <c r="H2" s="291"/>
      <c r="I2" s="75"/>
      <c r="J2" s="75"/>
      <c r="K2" s="75"/>
      <c r="L2" s="79"/>
    </row>
    <row r="3" spans="1:11" ht="23.25">
      <c r="A3" s="292" t="s">
        <v>57</v>
      </c>
      <c r="B3" s="292"/>
      <c r="C3" s="292"/>
      <c r="D3" s="292"/>
      <c r="E3" s="292"/>
      <c r="F3" s="292"/>
      <c r="G3" s="292"/>
      <c r="H3" s="292"/>
      <c r="I3" s="82" t="s">
        <v>303</v>
      </c>
      <c r="J3" s="83" t="s">
        <v>148</v>
      </c>
      <c r="K3" s="83" t="s">
        <v>149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5">
        <v>2</v>
      </c>
      <c r="J4" s="84" t="s">
        <v>281</v>
      </c>
      <c r="K4" s="84" t="s">
        <v>282</v>
      </c>
    </row>
    <row r="5" spans="1:11" ht="12.75">
      <c r="A5" s="281" t="s">
        <v>283</v>
      </c>
      <c r="B5" s="282"/>
      <c r="C5" s="282"/>
      <c r="D5" s="282"/>
      <c r="E5" s="282"/>
      <c r="F5" s="282"/>
      <c r="G5" s="282"/>
      <c r="H5" s="282"/>
      <c r="I5" s="45">
        <v>1</v>
      </c>
      <c r="J5" s="46">
        <v>110466000</v>
      </c>
      <c r="K5" s="46">
        <v>110466000</v>
      </c>
    </row>
    <row r="6" spans="1:11" ht="12.75">
      <c r="A6" s="281" t="s">
        <v>284</v>
      </c>
      <c r="B6" s="282"/>
      <c r="C6" s="282"/>
      <c r="D6" s="282"/>
      <c r="E6" s="282"/>
      <c r="F6" s="282"/>
      <c r="G6" s="282"/>
      <c r="H6" s="282"/>
      <c r="I6" s="45">
        <v>2</v>
      </c>
      <c r="J6" s="47"/>
      <c r="K6" s="47"/>
    </row>
    <row r="7" spans="1:11" ht="12.75">
      <c r="A7" s="281" t="s">
        <v>285</v>
      </c>
      <c r="B7" s="282"/>
      <c r="C7" s="282"/>
      <c r="D7" s="282"/>
      <c r="E7" s="282"/>
      <c r="F7" s="282"/>
      <c r="G7" s="282"/>
      <c r="H7" s="282"/>
      <c r="I7" s="45">
        <v>3</v>
      </c>
      <c r="J7" s="47"/>
      <c r="K7" s="47"/>
    </row>
    <row r="8" spans="1:11" ht="12.75">
      <c r="A8" s="281" t="s">
        <v>286</v>
      </c>
      <c r="B8" s="282"/>
      <c r="C8" s="282"/>
      <c r="D8" s="282"/>
      <c r="E8" s="282"/>
      <c r="F8" s="282"/>
      <c r="G8" s="282"/>
      <c r="H8" s="282"/>
      <c r="I8" s="45">
        <v>4</v>
      </c>
      <c r="J8" s="47">
        <v>-21340225</v>
      </c>
      <c r="K8" s="47">
        <v>-23880532</v>
      </c>
    </row>
    <row r="9" spans="1:11" ht="12.75">
      <c r="A9" s="281" t="s">
        <v>287</v>
      </c>
      <c r="B9" s="282"/>
      <c r="C9" s="282"/>
      <c r="D9" s="282"/>
      <c r="E9" s="282"/>
      <c r="F9" s="282"/>
      <c r="G9" s="282"/>
      <c r="H9" s="282"/>
      <c r="I9" s="45">
        <v>5</v>
      </c>
      <c r="J9" s="47">
        <v>55074</v>
      </c>
      <c r="K9" s="47">
        <v>-8116662</v>
      </c>
    </row>
    <row r="10" spans="1:11" ht="12.75">
      <c r="A10" s="281" t="s">
        <v>288</v>
      </c>
      <c r="B10" s="282"/>
      <c r="C10" s="282"/>
      <c r="D10" s="282"/>
      <c r="E10" s="282"/>
      <c r="F10" s="282"/>
      <c r="G10" s="282"/>
      <c r="H10" s="282"/>
      <c r="I10" s="45">
        <v>6</v>
      </c>
      <c r="J10" s="47">
        <v>72399402</v>
      </c>
      <c r="K10" s="47">
        <v>72251590</v>
      </c>
    </row>
    <row r="11" spans="1:11" ht="12.75">
      <c r="A11" s="281" t="s">
        <v>289</v>
      </c>
      <c r="B11" s="282"/>
      <c r="C11" s="282"/>
      <c r="D11" s="282"/>
      <c r="E11" s="282"/>
      <c r="F11" s="282"/>
      <c r="G11" s="282"/>
      <c r="H11" s="282"/>
      <c r="I11" s="45">
        <v>7</v>
      </c>
      <c r="J11" s="47"/>
      <c r="K11" s="47"/>
    </row>
    <row r="12" spans="1:11" ht="12.75">
      <c r="A12" s="281" t="s">
        <v>290</v>
      </c>
      <c r="B12" s="282"/>
      <c r="C12" s="282"/>
      <c r="D12" s="282"/>
      <c r="E12" s="282"/>
      <c r="F12" s="282"/>
      <c r="G12" s="282"/>
      <c r="H12" s="282"/>
      <c r="I12" s="45">
        <v>8</v>
      </c>
      <c r="J12" s="47"/>
      <c r="K12" s="47"/>
    </row>
    <row r="13" spans="1:11" ht="12.75">
      <c r="A13" s="281" t="s">
        <v>291</v>
      </c>
      <c r="B13" s="282"/>
      <c r="C13" s="282"/>
      <c r="D13" s="282"/>
      <c r="E13" s="282"/>
      <c r="F13" s="282"/>
      <c r="G13" s="282"/>
      <c r="H13" s="282"/>
      <c r="I13" s="45">
        <v>9</v>
      </c>
      <c r="J13" s="47"/>
      <c r="K13" s="47"/>
    </row>
    <row r="14" spans="1:11" ht="12.75">
      <c r="A14" s="283" t="s">
        <v>292</v>
      </c>
      <c r="B14" s="284"/>
      <c r="C14" s="284"/>
      <c r="D14" s="284"/>
      <c r="E14" s="284"/>
      <c r="F14" s="284"/>
      <c r="G14" s="284"/>
      <c r="H14" s="284"/>
      <c r="I14" s="45">
        <v>10</v>
      </c>
      <c r="J14" s="80">
        <f>SUM(J5:J13)</f>
        <v>161580251</v>
      </c>
      <c r="K14" s="80">
        <f>SUM(K5:K13)</f>
        <v>150720396</v>
      </c>
    </row>
    <row r="15" spans="1:11" ht="12.75">
      <c r="A15" s="281" t="s">
        <v>293</v>
      </c>
      <c r="B15" s="282"/>
      <c r="C15" s="282"/>
      <c r="D15" s="282"/>
      <c r="E15" s="282"/>
      <c r="F15" s="282"/>
      <c r="G15" s="282"/>
      <c r="H15" s="282"/>
      <c r="I15" s="45">
        <v>11</v>
      </c>
      <c r="J15" s="47"/>
      <c r="K15" s="47"/>
    </row>
    <row r="16" spans="1:11" ht="12.75">
      <c r="A16" s="281" t="s">
        <v>294</v>
      </c>
      <c r="B16" s="282"/>
      <c r="C16" s="282"/>
      <c r="D16" s="282"/>
      <c r="E16" s="282"/>
      <c r="F16" s="282"/>
      <c r="G16" s="282"/>
      <c r="H16" s="282"/>
      <c r="I16" s="45">
        <v>12</v>
      </c>
      <c r="J16" s="47"/>
      <c r="K16" s="47"/>
    </row>
    <row r="17" spans="1:11" ht="12.75">
      <c r="A17" s="281" t="s">
        <v>295</v>
      </c>
      <c r="B17" s="282"/>
      <c r="C17" s="282"/>
      <c r="D17" s="282"/>
      <c r="E17" s="282"/>
      <c r="F17" s="282"/>
      <c r="G17" s="282"/>
      <c r="H17" s="282"/>
      <c r="I17" s="45">
        <v>13</v>
      </c>
      <c r="J17" s="47"/>
      <c r="K17" s="47"/>
    </row>
    <row r="18" spans="1:11" ht="12.75">
      <c r="A18" s="281" t="s">
        <v>296</v>
      </c>
      <c r="B18" s="282"/>
      <c r="C18" s="282"/>
      <c r="D18" s="282"/>
      <c r="E18" s="282"/>
      <c r="F18" s="282"/>
      <c r="G18" s="282"/>
      <c r="H18" s="282"/>
      <c r="I18" s="45">
        <v>14</v>
      </c>
      <c r="J18" s="47"/>
      <c r="K18" s="47"/>
    </row>
    <row r="19" spans="1:11" ht="12.75">
      <c r="A19" s="281" t="s">
        <v>297</v>
      </c>
      <c r="B19" s="282"/>
      <c r="C19" s="282"/>
      <c r="D19" s="282"/>
      <c r="E19" s="282"/>
      <c r="F19" s="282"/>
      <c r="G19" s="282"/>
      <c r="H19" s="282"/>
      <c r="I19" s="45">
        <v>15</v>
      </c>
      <c r="J19" s="47"/>
      <c r="K19" s="47"/>
    </row>
    <row r="20" spans="1:11" ht="12.75">
      <c r="A20" s="281" t="s">
        <v>298</v>
      </c>
      <c r="B20" s="282"/>
      <c r="C20" s="282"/>
      <c r="D20" s="282"/>
      <c r="E20" s="282"/>
      <c r="F20" s="282"/>
      <c r="G20" s="282"/>
      <c r="H20" s="282"/>
      <c r="I20" s="45">
        <v>16</v>
      </c>
      <c r="J20" s="47"/>
      <c r="K20" s="47"/>
    </row>
    <row r="21" spans="1:11" ht="12.75">
      <c r="A21" s="283" t="s">
        <v>299</v>
      </c>
      <c r="B21" s="284"/>
      <c r="C21" s="284"/>
      <c r="D21" s="284"/>
      <c r="E21" s="284"/>
      <c r="F21" s="284"/>
      <c r="G21" s="284"/>
      <c r="H21" s="284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2" t="s">
        <v>300</v>
      </c>
      <c r="B23" s="273"/>
      <c r="C23" s="273"/>
      <c r="D23" s="273"/>
      <c r="E23" s="273"/>
      <c r="F23" s="273"/>
      <c r="G23" s="273"/>
      <c r="H23" s="273"/>
      <c r="I23" s="48">
        <v>18</v>
      </c>
      <c r="J23" s="46">
        <v>161580251</v>
      </c>
      <c r="K23" s="46">
        <v>150720396</v>
      </c>
    </row>
    <row r="24" spans="1:11" ht="17.25" customHeight="1">
      <c r="A24" s="274" t="s">
        <v>301</v>
      </c>
      <c r="B24" s="275"/>
      <c r="C24" s="275"/>
      <c r="D24" s="275"/>
      <c r="E24" s="275"/>
      <c r="F24" s="275"/>
      <c r="G24" s="275"/>
      <c r="H24" s="275"/>
      <c r="I24" s="49">
        <v>19</v>
      </c>
      <c r="J24" s="81"/>
      <c r="K24" s="81"/>
    </row>
    <row r="25" spans="1:11" ht="30" customHeight="1">
      <c r="A25" s="276" t="s">
        <v>302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tabSelected="1" view="pageBreakPreview" zoomScale="110" zoomScaleSheetLayoutView="110" workbookViewId="0" topLeftCell="A1">
      <selection activeCell="H26" sqref="H26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4" t="s">
        <v>278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314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131" t="s">
        <v>345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131" t="s">
        <v>346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131" t="s">
        <v>347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131" t="s">
        <v>348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131" t="s">
        <v>349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131" t="s">
        <v>350</v>
      </c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131" t="s">
        <v>325</v>
      </c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2011-11-04T08:07:34Z</cp:lastPrinted>
  <dcterms:created xsi:type="dcterms:W3CDTF">2008-10-17T11:51:54Z</dcterms:created>
  <dcterms:modified xsi:type="dcterms:W3CDTF">2011-11-04T08:35:14Z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