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<sst xmlns="http://schemas.openxmlformats.org/spreadsheetml/2006/main" count="410" uniqueCount="359">
  <si>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</si>
  <si>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</si>
  <si>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</si>
  <si>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</si>
  <si>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</si>
  <si>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</si>
  <si>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</si>
  <si>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</si>
  <si>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</si>
  <si>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</si>
  <si>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</si>
  <si>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</si>
  <si>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</si>
  <si>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</si>
  <si>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</si>
  <si>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</si>
  <si>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</si>
  <si>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</si>
  <si>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</si>
  <si>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</si>
  <si>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</si>
  <si>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</si>
  <si>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</si>
  <si>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</si>
  <si>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</si>
  <si>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</si>
  <si>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</si>
  <si>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</si>
  <si>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</si>
  <si>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</si>
  <si>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</si>
  <si>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</si>
  <si>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</si>
  <si>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</si>
  <si>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</si>
  <si>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</si>
  <si>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</si>
  <si>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</si>
  <si>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</si>
  <si>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</si>
  <si>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</si>
  <si>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</si>
  <si>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</si>
  <si>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</si>
  <si>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</si>
  <si>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</si>
  <si>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</si>
  <si>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</si>
  <si>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</si>
  <si>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</si>
  <si>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</si>
  <si>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</si>
  <si>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</si>
  <si>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</si>
  <si>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</si>
  <si>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</si>
  <si>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</si>
  <si>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</si>
  <si>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</si>
  <si>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</si>
  <si>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</si>
  <si>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</si>
  <si>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</si>
  <si>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</si>
  <si>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</si>
  <si>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</si>
  <si>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</si>
  <si>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</si>
  <si>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</si>
  <si>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</si>
  <si>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</si>
  <si>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</si>
  <si>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</si>
  <si>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</si>
  <si>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</si>
  <si>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</si>
  <si>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</si>
  <si>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</si>
  <si>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</si>
  <si>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</si>
  <si>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</si>
  <si>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</si>
  <si>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</si>
  <si>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</si>
  <si>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</si>
  <si>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</si>
  <si>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</si>
  <si>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</si>
  <si>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</si>
  <si>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</si>
  <si>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</si>
  <si>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</si>
  <si>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</si>
  <si>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</si>
  <si>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</si>
  <si>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</si>
  <si>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</si>
  <si>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</si>
  <si>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</si>
  <si>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</si>
  <si>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</si>
  <si>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</si>
  <si>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</si>
  <si>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</si>
  <si>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</si>
  <si>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</si>
  <si>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</si>
  <si>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</si>
  <si>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</si>
  <si>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</si>
  <si>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</si>
  <si>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</si>
  <si>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</si>
  <si>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</si>
  <si>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</si>
  <si>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</si>
  <si>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</si>
  <si>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</si>
  <si>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</si>
  <si>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</si>
  <si>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</si>
  <si>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</si>
  <si>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</si>
  <si>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</si>
  <si>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</si>
  <si>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</si>
  <si>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</si>
  <si>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</si>
  <si>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</si>
  <si>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</si>
  <si>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</si>
  <si>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</si>
  <si>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</si>
  <si>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</si>
  <si>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</si>
  <si>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</si>
  <si>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</si>
  <si>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</si>
  <si>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</si>
  <si>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</si>
  <si>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</si>
  <si>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</si>
  <si>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</si>
  <si>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</si>
  <si>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</si>
  <si>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</si>
  <si>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</si>
  <si>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</si>
  <si>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</si>
  <si>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</si>
  <si>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</si>
  <si>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</si>
  <si>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</si>
  <si>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</si>
  <si>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</si>
  <si>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</si>
  <si>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</si>
  <si>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</si>
  <si>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</si>
  <si>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</si>
  <si>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</si>
  <si>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</si>
  <si>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</si>
  <si>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</si>
  <si>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</si>
  <si>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</si>
  <si>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</si>
  <si>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</si>
  <si>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</si>
  <si>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</si>
  <si>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</si>
  <si>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</si>
  <si>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</si>
  <si>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</si>
  <si>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</si>
  <si>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</si>
  <si>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</si>
  <si>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</si>
  <si>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</si>
  <si>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</si>
  <si>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</si>
  <si>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</si>
  <si>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</si>
  <si>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</si>
  <si>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</si>
  <si>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</si>
  <si>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</si>
  <si>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</si>
  <si>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</si>
  <si>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</si>
  <si>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</si>
  <si>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</si>
  <si>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</si>
  <si>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</si>
  <si>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</si>
  <si>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</si>
  <si>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</si>
  <si>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</si>
  <si>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</si>
  <si>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</si>
  <si>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</si>
  <si>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</si>
  <si>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</si>
  <si>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</si>
  <si>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</si>
  <si>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</si>
  <si>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</si>
  <si>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</si>
  <si>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</si>
  <si>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</si>
  <si>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</si>
  <si>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</si>
  <si>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</si>
  <si>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</si>
  <si>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</si>
  <si>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</si>
  <si>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</si>
  <si>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</si>
  <si>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</si>
  <si>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</si>
  <si>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</si>
  <si>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</si>
  <si>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</si>
  <si>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</si>
  <si>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</si>
  <si>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</si>
  <si>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</si>
  <si>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</si>
  <si>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</si>
  <si>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</si>
  <si>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</si>
  <si>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</si>
  <si>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</si>
  <si>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</si>
  <si>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</si>
  <si>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</si>
  <si>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</si>
  <si>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</si>
  <si>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</si>
  <si>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</si>
  <si>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</si>
  <si>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</si>
  <si>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</si>
  <si>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</si>
  <si>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</si>
  <si>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</si>
  <si>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</si>
  <si>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</si>
  <si>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</si>
  <si>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</si>
  <si>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</si>
  <si>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</si>
  <si>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</si>
  <si>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</si>
  <si>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</si>
  <si>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</si>
  <si>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</si>
  <si>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</si>
  <si>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</si>
  <si>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</si>
  <si>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</si>
  <si>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</si>
  <si>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</si>
  <si>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</si>
  <si>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</si>
  <si>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</si>
  <si>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</si>
  <si>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</si>
  <si>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</si>
  <si>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</si>
  <si>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</si>
  <si>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</si>
  <si>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</si>
  <si>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</si>
  <si>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</si>
  <si>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</si>
  <si>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</si>
  <si>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</si>
  <si>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</si>
  <si>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</si>
  <si>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</si>
  <si>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</si>
  <si>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</si>
  <si>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</si>
  <si>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</si>
  <si>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</si>
  <si>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</si>
  <si>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</si>
  <si>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</si>
  <si>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</si>
  <si>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</si>
  <si>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</si>
  <si>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</si>
  <si>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</si>
  <si>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</si>
  <si>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</si>
  <si>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</si>
  <si>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</si>
  <si>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</si>
  <si>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</si>
  <si>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</si>
  <si>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</si>
  <si>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</si>
  <si>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</si>
  <si>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</si>
  <si>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</si>
  <si>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</si>
  <si>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</si>
  <si>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</si>
  <si>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</si>
  <si>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</si>
  <si>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</si>
  <si>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</si>
  <si>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</si>
  <si>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</si>
  <si>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</si>
  <si>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</si>
  <si>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</si>
  <si>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</si>
  <si>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</si>
  <si>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</si>
  <si>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</si>
  <si>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</si>
  <si>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30.09.2011.</t>
  </si>
  <si>
    <t>03203077</t>
  </si>
  <si>
    <t>040016469</t>
  </si>
  <si>
    <t>07538718933</t>
  </si>
  <si>
    <t>PULA</t>
  </si>
  <si>
    <t>NARODNI TRG 10</t>
  </si>
  <si>
    <t>istra@istra-trgovina.hr</t>
  </si>
  <si>
    <t>www.istra-trgovina.hr</t>
  </si>
  <si>
    <t>ISTARSKA</t>
  </si>
  <si>
    <t>4690</t>
  </si>
  <si>
    <t>BILIĆ NATALIJA</t>
  </si>
  <si>
    <t>052535101</t>
  </si>
  <si>
    <t>052535125</t>
  </si>
  <si>
    <t>natalija.bilic@istra-trgovina.hr</t>
  </si>
  <si>
    <t>VENCL ZORAN</t>
  </si>
  <si>
    <t>stanje na dan 30.09.2011.</t>
  </si>
  <si>
    <t>u razdoblju 01.01.2011. do 30.09.2011.</t>
  </si>
  <si>
    <t xml:space="preserve"> </t>
  </si>
  <si>
    <t>Obveznik: ___GRUPA  ISTRA D.D. PULA_________________________________________________________</t>
  </si>
  <si>
    <t>Obveznik: GRUPA ISTRA D.D. PULA____________________________________________________________</t>
  </si>
  <si>
    <t>Obveznik:GRUPA ISTRA D.D. PULA_____________________________________________________________</t>
  </si>
  <si>
    <t>GRUPA ISTRA D.D. PULA</t>
  </si>
  <si>
    <t>DA</t>
  </si>
  <si>
    <t>PULJANKA INŽENJERING DOO PULA</t>
  </si>
  <si>
    <t>PULA, DOBRICHEVA 7</t>
  </si>
  <si>
    <t>B-VODA DOO PULA</t>
  </si>
  <si>
    <t>BUZET SV.IVAN 6</t>
  </si>
  <si>
    <t>Grupu ISTRA čine:</t>
  </si>
  <si>
    <t>ISTRA d.d. PULA</t>
  </si>
  <si>
    <t>PULJANKA-INŽENJERING doo PULA</t>
  </si>
  <si>
    <t>B-VODA doo BUZET</t>
  </si>
  <si>
    <t>Konsolidirani financijski izvještaji Grupe Istra sastavljeni su sukladno Međunarodnim standardima.</t>
  </si>
  <si>
    <t xml:space="preserve">Na nivou Grupe Istra ukupni prihodi manji su za 23% dok su ukupni rashodi manji za 7% u odnosu </t>
  </si>
  <si>
    <t>U promatranom razdoblju nije bilo promjene računovodstvenih politika.</t>
  </si>
  <si>
    <t>GRUPA ISTRA</t>
  </si>
  <si>
    <t xml:space="preserve">na prethodnu godinu. Ostvaren je gubitak koji je posljedica smanjene kupovne moći.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</si>
</sst>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Font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248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249</v>
      </c>
      <c r="B2" s="135"/>
      <c r="C2" s="135"/>
      <c r="D2" s="136"/>
      <c r="E2" s="120">
        <v>40544</v>
      </c>
      <c r="F2" s="12"/>
      <c r="G2" s="13" t="s">
        <v>250</v>
      </c>
      <c r="H2" s="120" t="s">
        <v>323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7" t="s">
        <v>317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251</v>
      </c>
      <c r="B6" s="141"/>
      <c r="C6" s="132" t="s">
        <v>324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252</v>
      </c>
      <c r="B8" s="143"/>
      <c r="C8" s="132" t="s">
        <v>325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253</v>
      </c>
      <c r="B10" s="130"/>
      <c r="C10" s="132" t="s">
        <v>326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254</v>
      </c>
      <c r="B12" s="141"/>
      <c r="C12" s="144" t="s">
        <v>344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255</v>
      </c>
      <c r="B14" s="141"/>
      <c r="C14" s="147">
        <v>52100</v>
      </c>
      <c r="D14" s="148"/>
      <c r="E14" s="16" t="s">
        <v>340</v>
      </c>
      <c r="F14" s="144" t="s">
        <v>327</v>
      </c>
      <c r="G14" s="145"/>
      <c r="H14" s="14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256</v>
      </c>
      <c r="B16" s="141"/>
      <c r="C16" s="144" t="s">
        <v>328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257</v>
      </c>
      <c r="B18" s="141"/>
      <c r="C18" s="149" t="s">
        <v>329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258</v>
      </c>
      <c r="B20" s="141"/>
      <c r="C20" s="149" t="s">
        <v>330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259</v>
      </c>
      <c r="B22" s="141"/>
      <c r="C22" s="121">
        <v>359</v>
      </c>
      <c r="D22" s="144" t="s">
        <v>327</v>
      </c>
      <c r="E22" s="152"/>
      <c r="F22" s="153"/>
      <c r="G22" s="140"/>
      <c r="H22" s="15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260</v>
      </c>
      <c r="B24" s="141"/>
      <c r="C24" s="121">
        <v>18</v>
      </c>
      <c r="D24" s="144" t="s">
        <v>331</v>
      </c>
      <c r="E24" s="152"/>
      <c r="F24" s="152"/>
      <c r="G24" s="153"/>
      <c r="H24" s="51" t="s">
        <v>261</v>
      </c>
      <c r="I24" s="122">
        <v>170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0" t="s">
        <v>262</v>
      </c>
      <c r="B26" s="141"/>
      <c r="C26" s="123" t="s">
        <v>345</v>
      </c>
      <c r="D26" s="25"/>
      <c r="E26" s="33"/>
      <c r="F26" s="24"/>
      <c r="G26" s="155" t="s">
        <v>263</v>
      </c>
      <c r="H26" s="141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4"/>
      <c r="B31" s="22" t="s">
        <v>346</v>
      </c>
      <c r="C31" s="21"/>
      <c r="D31" s="166" t="s">
        <v>347</v>
      </c>
      <c r="E31" s="166"/>
      <c r="F31" s="166"/>
      <c r="G31" s="167"/>
      <c r="H31" s="16">
        <v>1475169</v>
      </c>
      <c r="I31" s="10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24">
      <c r="A33" s="94"/>
      <c r="B33" s="22" t="s">
        <v>348</v>
      </c>
      <c r="C33" s="21"/>
      <c r="D33" s="28" t="s">
        <v>349</v>
      </c>
      <c r="E33" s="28"/>
      <c r="F33" s="28"/>
      <c r="G33" s="29"/>
      <c r="H33" s="16">
        <v>2065231</v>
      </c>
      <c r="I33" s="102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3"/>
      <c r="B37" s="30"/>
      <c r="C37" s="168"/>
      <c r="D37" s="169"/>
      <c r="E37" s="16"/>
      <c r="F37" s="168"/>
      <c r="G37" s="169"/>
      <c r="H37" s="16"/>
      <c r="I37" s="9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267</v>
      </c>
      <c r="B44" s="170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 ht="12.75">
      <c r="A45" s="103"/>
      <c r="B45" s="30"/>
      <c r="C45" s="168"/>
      <c r="D45" s="169"/>
      <c r="E45" s="16"/>
      <c r="F45" s="168"/>
      <c r="G45" s="171"/>
      <c r="H45" s="35"/>
      <c r="I45" s="107"/>
      <c r="J45" s="10"/>
      <c r="K45" s="10"/>
      <c r="L45" s="10"/>
    </row>
    <row r="46" spans="1:12" ht="12.75">
      <c r="A46" s="129" t="s">
        <v>268</v>
      </c>
      <c r="B46" s="170"/>
      <c r="C46" s="144" t="s">
        <v>333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270</v>
      </c>
      <c r="B48" s="170"/>
      <c r="C48" s="174" t="s">
        <v>334</v>
      </c>
      <c r="D48" s="175"/>
      <c r="E48" s="176"/>
      <c r="F48" s="16"/>
      <c r="G48" s="51" t="s">
        <v>271</v>
      </c>
      <c r="H48" s="174" t="s">
        <v>335</v>
      </c>
      <c r="I48" s="17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257</v>
      </c>
      <c r="B50" s="170"/>
      <c r="C50" s="185" t="s">
        <v>336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272</v>
      </c>
      <c r="B52" s="141"/>
      <c r="C52" s="174" t="s">
        <v>337</v>
      </c>
      <c r="D52" s="175"/>
      <c r="E52" s="175"/>
      <c r="F52" s="175"/>
      <c r="G52" s="175"/>
      <c r="H52" s="175"/>
      <c r="I52" s="146"/>
      <c r="J52" s="10"/>
      <c r="K52" s="10"/>
      <c r="L52" s="10"/>
    </row>
    <row r="53" spans="1:12" ht="12.75">
      <c r="A53" s="108"/>
      <c r="B53" s="20"/>
      <c r="C53" s="179" t="s">
        <v>273</v>
      </c>
      <c r="D53" s="179"/>
      <c r="E53" s="179"/>
      <c r="F53" s="179"/>
      <c r="G53" s="179"/>
      <c r="H53" s="17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3">
      <selection activeCell="I118" sqref="I11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338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342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237223736</v>
      </c>
      <c r="K8" s="53">
        <f>K9+K16+K26+K35+K39</f>
        <v>241445825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v>13673731</v>
      </c>
      <c r="K9" s="53">
        <v>15127442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3741247</v>
      </c>
      <c r="K11" s="7">
        <v>5194958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>
        <v>9932484</v>
      </c>
      <c r="K12" s="7">
        <v>9932484</v>
      </c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212774959</v>
      </c>
      <c r="K16" s="53">
        <f>SUM(K17:K25)</f>
        <v>215567548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74618423</v>
      </c>
      <c r="K17" s="7">
        <v>74618423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130532983</v>
      </c>
      <c r="K18" s="7">
        <v>128378006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5990070</v>
      </c>
      <c r="K19" s="7">
        <v>5677246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1463380</v>
      </c>
      <c r="K20" s="7">
        <v>1781721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170103</v>
      </c>
      <c r="K23" s="7">
        <v>5112152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3278549</v>
      </c>
      <c r="K26" s="53">
        <v>3278549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3264000</v>
      </c>
      <c r="K27" s="7">
        <v>3264000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12899</v>
      </c>
      <c r="K29" s="7">
        <v>12898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1650</v>
      </c>
      <c r="K33" s="7">
        <v>1652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7496497</v>
      </c>
      <c r="K35" s="53">
        <f>SUM(K36:K38)</f>
        <v>7472286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6975500</v>
      </c>
      <c r="K36" s="7">
        <v>6975500</v>
      </c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520997</v>
      </c>
      <c r="K38" s="7">
        <v>496786</v>
      </c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27145099</v>
      </c>
      <c r="K40" s="53">
        <f>K41+K49+K56+K64</f>
        <v>26431018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11298937</v>
      </c>
      <c r="K41" s="53">
        <f>SUM(K42:K48)</f>
        <v>11054760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704450</v>
      </c>
      <c r="K42" s="7">
        <v>597001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136304</v>
      </c>
      <c r="K44" s="7">
        <v>111802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10376335</v>
      </c>
      <c r="K45" s="7">
        <v>10328751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81848</v>
      </c>
      <c r="K46" s="7">
        <v>17206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9927669</v>
      </c>
      <c r="K49" s="53">
        <f>SUM(K50:K55)</f>
        <v>11769454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1922586</v>
      </c>
      <c r="K50" s="7">
        <v>1875456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7490776</v>
      </c>
      <c r="K51" s="7">
        <v>9160888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86686</v>
      </c>
      <c r="K53" s="7">
        <v>45655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427621</v>
      </c>
      <c r="K54" s="7">
        <v>687455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/>
      <c r="K55" s="7"/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5114978</v>
      </c>
      <c r="K56" s="53">
        <f>SUM(K57:K63)</f>
        <v>2690991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4991362</v>
      </c>
      <c r="K58" s="7">
        <v>2581558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0</v>
      </c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100000</v>
      </c>
      <c r="K62" s="7">
        <v>100000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23616</v>
      </c>
      <c r="K63" s="7">
        <v>9433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803515</v>
      </c>
      <c r="K64" s="7">
        <v>915813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4483</v>
      </c>
      <c r="K65" s="7">
        <v>51683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264373318</v>
      </c>
      <c r="K66" s="53">
        <f>K7+K8+K40+K65</f>
        <v>267928526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4420094</v>
      </c>
      <c r="K67" s="8">
        <v>4358361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149870249</v>
      </c>
      <c r="K69" s="54">
        <f>K70+K71+K72+K78+K79+K82+K85</f>
        <v>149243731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102678147</v>
      </c>
      <c r="K70" s="7">
        <v>110466000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0</v>
      </c>
      <c r="K71" s="7">
        <v>39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39</v>
      </c>
      <c r="K72" s="53">
        <f>K73+K74-K75+K76+K77</f>
        <v>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39</v>
      </c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77834652</v>
      </c>
      <c r="K78" s="7">
        <v>77834652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-27096846</v>
      </c>
      <c r="K79" s="53">
        <f>K80-K81</f>
        <v>-30637643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27096846</v>
      </c>
      <c r="K81" s="7">
        <v>30637643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-3545743</v>
      </c>
      <c r="K82" s="53">
        <f>K83-K84</f>
        <v>-8419317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0</v>
      </c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3545743</v>
      </c>
      <c r="K84" s="7">
        <v>8419317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1595393</v>
      </c>
      <c r="K86" s="53">
        <f>SUM(K87:K89)</f>
        <v>1595393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1595393</v>
      </c>
      <c r="K87" s="7">
        <v>1595393</v>
      </c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12878</v>
      </c>
      <c r="K90" s="53">
        <f>SUM(K91:K99)</f>
        <v>1665156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>
        <v>12878</v>
      </c>
      <c r="K92" s="7">
        <v>7016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0</v>
      </c>
      <c r="K93" s="7">
        <v>368457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>
        <v>1289683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112894798</v>
      </c>
      <c r="K100" s="53">
        <f>SUM(K101:K112)</f>
        <v>115395079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59633546</v>
      </c>
      <c r="K101" s="7">
        <v>55472372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>
        <v>100000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4066593</v>
      </c>
      <c r="K103" s="7">
        <v>2880223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168124</v>
      </c>
      <c r="K104" s="7">
        <v>4979705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17440788</v>
      </c>
      <c r="K105" s="7">
        <v>20472346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1295956</v>
      </c>
      <c r="K108" s="7">
        <v>962192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1674215</v>
      </c>
      <c r="K109" s="7">
        <v>887662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28615576</v>
      </c>
      <c r="K112" s="7">
        <v>29640579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0</v>
      </c>
      <c r="K113" s="7">
        <v>29167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264373318</v>
      </c>
      <c r="K114" s="53">
        <f>K69+K86+K90+K100+K113</f>
        <v>267928526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4420094</v>
      </c>
      <c r="K115" s="8">
        <v>4358361</v>
      </c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v>0</v>
      </c>
      <c r="K118" s="7">
        <v>0</v>
      </c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J64" sqref="J6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339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2" t="s">
        <v>341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0" t="s">
        <v>319</v>
      </c>
      <c r="K4" s="250"/>
      <c r="L4" s="250" t="s">
        <v>320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52034466</v>
      </c>
      <c r="K7" s="54">
        <f>SUM(K8:K9)</f>
        <v>23987734</v>
      </c>
      <c r="L7" s="54">
        <f>SUM(L8:L9)</f>
        <v>40096342</v>
      </c>
      <c r="M7" s="54">
        <f>SUM(M8:M9)</f>
        <v>13955958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39927095</v>
      </c>
      <c r="K8" s="7">
        <v>15424490</v>
      </c>
      <c r="L8" s="7">
        <v>33955909</v>
      </c>
      <c r="M8" s="7">
        <v>11096234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12107371</v>
      </c>
      <c r="K9" s="7">
        <v>8563244</v>
      </c>
      <c r="L9" s="7">
        <v>6140433</v>
      </c>
      <c r="M9" s="7">
        <v>2859724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51806478</v>
      </c>
      <c r="K10" s="53">
        <f>K11+K12+K16+K20+K21+K22+K25+K26</f>
        <v>18448925</v>
      </c>
      <c r="L10" s="53">
        <f>L11+L12+L16+L20+L21+L22+L25+L26</f>
        <v>47972445</v>
      </c>
      <c r="M10" s="53">
        <f>M11+M12+M16+M20+M21+M22+M25+M26</f>
        <v>16626911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-18829</v>
      </c>
      <c r="K11" s="7">
        <v>37297</v>
      </c>
      <c r="L11" s="7">
        <v>21745</v>
      </c>
      <c r="M11" s="7">
        <v>56546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32619448</v>
      </c>
      <c r="K12" s="53">
        <f>SUM(K13:K15)</f>
        <v>11812526</v>
      </c>
      <c r="L12" s="53">
        <f>SUM(L13:L15)</f>
        <v>30110548</v>
      </c>
      <c r="M12" s="53">
        <f>SUM(M13:M15)</f>
        <v>10247020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3452077</v>
      </c>
      <c r="K13" s="7">
        <v>1232152</v>
      </c>
      <c r="L13" s="7">
        <v>3452074</v>
      </c>
      <c r="M13" s="7">
        <v>1310421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25081582</v>
      </c>
      <c r="K14" s="7">
        <v>9157505</v>
      </c>
      <c r="L14" s="7">
        <v>21655403</v>
      </c>
      <c r="M14" s="7">
        <v>6959553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4085789</v>
      </c>
      <c r="K15" s="7">
        <f>2450651-1027782</f>
        <v>1422869</v>
      </c>
      <c r="L15" s="7">
        <v>5003071</v>
      </c>
      <c r="M15" s="7">
        <v>1977046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9462369</v>
      </c>
      <c r="K16" s="53">
        <f>SUM(K17:K19)</f>
        <v>3098851</v>
      </c>
      <c r="L16" s="53">
        <f>SUM(L17:L19)</f>
        <v>8046224</v>
      </c>
      <c r="M16" s="53">
        <f>SUM(M17:M19)</f>
        <v>2711013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f>5448339+1416145</f>
        <v>6864484</v>
      </c>
      <c r="K17" s="7">
        <v>2010575</v>
      </c>
      <c r="L17" s="7">
        <v>5448339</v>
      </c>
      <c r="M17" s="7">
        <v>2085002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1401900</v>
      </c>
      <c r="K18" s="7">
        <v>636391</v>
      </c>
      <c r="L18" s="7">
        <v>1401890</v>
      </c>
      <c r="M18" s="7">
        <v>209467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1195985</v>
      </c>
      <c r="K19" s="7">
        <v>451885</v>
      </c>
      <c r="L19" s="7">
        <v>1195995</v>
      </c>
      <c r="M19" s="7">
        <v>416544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4082982</v>
      </c>
      <c r="K20" s="7">
        <v>1366293</v>
      </c>
      <c r="L20" s="7">
        <v>4417325</v>
      </c>
      <c r="M20" s="7">
        <v>1560358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5507480</v>
      </c>
      <c r="K21" s="7">
        <v>2032122</v>
      </c>
      <c r="L21" s="7">
        <v>5019126</v>
      </c>
      <c r="M21" s="7">
        <v>1987952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45274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45274</v>
      </c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107754</v>
      </c>
      <c r="K26" s="7">
        <v>101836</v>
      </c>
      <c r="L26" s="7">
        <v>357477</v>
      </c>
      <c r="M26" s="7">
        <v>64022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486009</v>
      </c>
      <c r="K27" s="53">
        <f>SUM(K28:K32)</f>
        <v>149477</v>
      </c>
      <c r="L27" s="53">
        <f>SUM(L28:L32)</f>
        <v>358710</v>
      </c>
      <c r="M27" s="53">
        <f>SUM(M28:M32)</f>
        <v>117117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408387</v>
      </c>
      <c r="K28" s="7">
        <v>116298</v>
      </c>
      <c r="L28" s="7">
        <v>335537</v>
      </c>
      <c r="M28" s="7">
        <v>102081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77622</v>
      </c>
      <c r="K29" s="7">
        <v>33179</v>
      </c>
      <c r="L29" s="7">
        <v>23173</v>
      </c>
      <c r="M29" s="7">
        <v>15036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627757</v>
      </c>
      <c r="K33" s="53">
        <f>SUM(K34:K37)</f>
        <v>296975</v>
      </c>
      <c r="L33" s="53">
        <f>SUM(L34:L37)</f>
        <v>901924</v>
      </c>
      <c r="M33" s="53">
        <f>SUM(M34:M37)</f>
        <v>338925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100928</v>
      </c>
      <c r="K34" s="7">
        <v>100928</v>
      </c>
      <c r="L34" s="7">
        <v>99418</v>
      </c>
      <c r="M34" s="7">
        <v>99418</v>
      </c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514936</v>
      </c>
      <c r="K35" s="7">
        <v>192498</v>
      </c>
      <c r="L35" s="7">
        <v>714957</v>
      </c>
      <c r="M35" s="7">
        <v>154416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11893</v>
      </c>
      <c r="K37" s="7">
        <v>3549</v>
      </c>
      <c r="L37" s="7">
        <v>87549</v>
      </c>
      <c r="M37" s="7">
        <v>85091</v>
      </c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52520475</v>
      </c>
      <c r="K42" s="53">
        <f>K7+K27+K38+K40</f>
        <v>24137211</v>
      </c>
      <c r="L42" s="53">
        <f>L7+L27+L38+L40</f>
        <v>40455052</v>
      </c>
      <c r="M42" s="53">
        <f>M7+M27+M38+M40</f>
        <v>14073075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52434235</v>
      </c>
      <c r="K43" s="53">
        <f>K10+K33+K39+K41</f>
        <v>18745900</v>
      </c>
      <c r="L43" s="53">
        <f>L10+L33+L39+L41</f>
        <v>48874369</v>
      </c>
      <c r="M43" s="53">
        <f>M10+M33+M39+M41</f>
        <v>16965836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86240</v>
      </c>
      <c r="K44" s="53">
        <f>K42-K43</f>
        <v>5391311</v>
      </c>
      <c r="L44" s="53">
        <f>L42-L43</f>
        <v>-8419317</v>
      </c>
      <c r="M44" s="53">
        <f>M42-M43</f>
        <v>-2892761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v>86240</v>
      </c>
      <c r="K45" s="53">
        <v>5391311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8419317</v>
      </c>
      <c r="M46" s="53">
        <f>IF(M43&gt;M42,M43-M42,0)</f>
        <v>2892761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19228</v>
      </c>
      <c r="K47" s="7">
        <v>1078262</v>
      </c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67012</v>
      </c>
      <c r="K48" s="53">
        <f>K44-K47</f>
        <v>4313049</v>
      </c>
      <c r="L48" s="53">
        <f>L44-L47</f>
        <v>-8419317</v>
      </c>
      <c r="M48" s="53">
        <f>M44-M47</f>
        <v>-2892761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67012</v>
      </c>
      <c r="K49" s="53">
        <f>IF(K48&gt;0,K48,0)</f>
        <v>4313049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8419317</v>
      </c>
      <c r="M50" s="61">
        <f>IF(M48&lt;0,-M48,0)</f>
        <v>2892761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67012</v>
      </c>
      <c r="K53" s="7">
        <v>4313049</v>
      </c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/>
      <c r="K56" s="6"/>
      <c r="L56" s="6"/>
      <c r="M56" s="6"/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67012</v>
      </c>
      <c r="K70" s="7">
        <v>4313049</v>
      </c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4">
      <selection activeCell="K49" sqref="K4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339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343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67012</v>
      </c>
      <c r="K7" s="7">
        <v>-8419317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4082982</v>
      </c>
      <c r="K8" s="7">
        <v>4417325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3211974</v>
      </c>
      <c r="K9" s="7">
        <v>2500281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275007</v>
      </c>
      <c r="K11" s="7">
        <v>244177</v>
      </c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>
        <v>1443546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7636975</v>
      </c>
      <c r="K13" s="53">
        <f>SUM(K7:K12)</f>
        <v>186012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2329327</v>
      </c>
      <c r="K15" s="7">
        <v>1841785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6831864</v>
      </c>
      <c r="K17" s="7"/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9161191</v>
      </c>
      <c r="K18" s="53">
        <f>SUM(K14:K17)</f>
        <v>1841785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1524216</v>
      </c>
      <c r="K20" s="53">
        <f>IF(K18&gt;K13,K18-K13,0)</f>
        <v>1655773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>
        <v>3373916</v>
      </c>
      <c r="K23" s="7">
        <v>2423987</v>
      </c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3373916</v>
      </c>
      <c r="K27" s="53">
        <f>SUM(K22:K26)</f>
        <v>2423987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736866</v>
      </c>
      <c r="K28" s="7">
        <v>8663625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736866</v>
      </c>
      <c r="K31" s="53">
        <f>SUM(K28:K30)</f>
        <v>8663625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2637050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0</v>
      </c>
      <c r="K33" s="53">
        <f>IF(K31&gt;K27,K31-K27,0)</f>
        <v>6239638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>
        <v>73714</v>
      </c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0</v>
      </c>
      <c r="K38" s="53">
        <f>SUM(K35:K37)</f>
        <v>73714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888148</v>
      </c>
      <c r="K39" s="7">
        <v>0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21834</v>
      </c>
      <c r="K43" s="7">
        <v>2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909982</v>
      </c>
      <c r="K44" s="53">
        <f>SUM(K39:K43)</f>
        <v>2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73712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909982</v>
      </c>
      <c r="K46" s="53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v>11010891</v>
      </c>
      <c r="K47" s="53">
        <v>8849637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v>10808039</v>
      </c>
      <c r="K48" s="53">
        <v>8737339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777330</v>
      </c>
      <c r="K49" s="7">
        <v>803515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202852</v>
      </c>
      <c r="K50" s="7">
        <v>112298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980182</v>
      </c>
      <c r="K52" s="61">
        <v>915813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K7" sqref="K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K24" sqref="K24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282</v>
      </c>
      <c r="D2" s="269"/>
      <c r="E2" s="77">
        <v>40544</v>
      </c>
      <c r="F2" s="43" t="s">
        <v>250</v>
      </c>
      <c r="G2" s="270">
        <v>40816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102678147</v>
      </c>
      <c r="K5" s="45">
        <v>110466000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/>
      <c r="K7" s="46"/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-27118680</v>
      </c>
      <c r="K8" s="46">
        <v>-30637643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67012</v>
      </c>
      <c r="K9" s="46">
        <v>-8419317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>
        <v>77982502</v>
      </c>
      <c r="K10" s="46">
        <v>77834691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153608981</v>
      </c>
      <c r="K14" s="79">
        <f>SUM(K5:K13)</f>
        <v>149243731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>
        <v>153608981</v>
      </c>
      <c r="K23" s="45">
        <v>149243731</v>
      </c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29" sqref="D2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128" t="s">
        <v>350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128" t="s">
        <v>351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128" t="s">
        <v>352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353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354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128" t="s">
        <v>355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128" t="s">
        <v>358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128" t="s">
        <v>356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128" t="s">
        <v>357</v>
      </c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2011-11-04T07:37:00Z</cp:lastPrinted>
  <dcterms:created xsi:type="dcterms:W3CDTF">2008-10-17T11:51:54Z</dcterms:created>
  <dcterms:modified xsi:type="dcterms:W3CDTF">2011-11-04T10:06:39Z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