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PODACI'!$A$1:$I$86</definedName>
    <definedName name="_xlnm.Print_Area" localSheetId="4">'PK'!$A$1:$K$25</definedName>
    <definedName name="_xlnm.Print_Area" localSheetId="2">'RDG'!$A$1:$K$70</definedName>
  </definedNames>
  <calcPr fullCalcOnLoad="1"/>
</workbook>
</file>

<file path=xl/sharedStrings.xml><?xml version="1.0" encoding="utf-8"?>
<sst xmlns="http://schemas.openxmlformats.org/spreadsheetml/2006/main" count="389" uniqueCount="353">
  <si>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</si>
  <si>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</si>
  <si>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</si>
  <si>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</si>
  <si>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</si>
  <si>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</si>
  <si>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</si>
  <si>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</si>
  <si>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</si>
  <si>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</si>
  <si>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</si>
  <si>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</si>
  <si>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</si>
  <si>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</si>
  <si>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</si>
  <si>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</si>
  <si>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</si>
  <si>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</si>
  <si>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</si>
  <si>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</si>
  <si>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</si>
  <si>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</si>
  <si>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</si>
  <si>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</si>
  <si>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</si>
  <si>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</si>
  <si>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</si>
  <si>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</si>
  <si>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</si>
  <si>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</si>
  <si>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</si>
  <si>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</si>
  <si>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</si>
  <si>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</si>
  <si>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</si>
  <si>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</si>
  <si>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</si>
  <si>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</si>
  <si>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</si>
  <si>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</si>
  <si>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</si>
  <si>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</si>
  <si>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</si>
  <si>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</si>
  <si>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</si>
  <si>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</si>
  <si>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</si>
  <si>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</si>
  <si>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</si>
  <si>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</si>
  <si>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</si>
  <si>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</si>
  <si>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</si>
  <si>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</si>
  <si>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</si>
  <si>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</si>
  <si>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</si>
  <si>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</si>
  <si>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</si>
  <si>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</si>
  <si>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</si>
  <si>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</si>
  <si>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</si>
  <si>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</si>
  <si>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</si>
  <si>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</si>
  <si>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</si>
  <si>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</si>
  <si>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</si>
  <si>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</si>
  <si>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</si>
  <si>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</si>
  <si>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</si>
  <si>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</si>
  <si>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</si>
  <si>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</si>
  <si>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</si>
  <si>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</si>
  <si>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</si>
  <si>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</si>
  <si>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</si>
  <si>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</si>
  <si>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</si>
  <si>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</si>
  <si>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</si>
  <si>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</si>
  <si>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</si>
  <si>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</si>
  <si>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</si>
  <si>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</si>
  <si>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</si>
  <si>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</si>
  <si>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</si>
  <si>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</si>
  <si>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</si>
  <si>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</si>
  <si>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</si>
  <si>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</si>
  <si>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</si>
  <si>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</si>
  <si>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</si>
  <si>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</si>
  <si>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</si>
  <si>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</si>
  <si>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</si>
  <si>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</si>
  <si>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</si>
  <si>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</si>
  <si>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</si>
  <si>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</si>
  <si>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</si>
  <si>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</si>
  <si>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</si>
  <si>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</si>
  <si>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</si>
  <si>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</si>
  <si>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</si>
  <si>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</si>
  <si>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</si>
  <si>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</si>
  <si>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</si>
  <si>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</si>
  <si>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</si>
  <si>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</si>
  <si>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</si>
  <si>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</si>
  <si>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</si>
  <si>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</si>
  <si>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</si>
  <si>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</si>
  <si>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</si>
  <si>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</si>
  <si>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</si>
  <si>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</si>
  <si>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</si>
  <si>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</si>
  <si>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</si>
  <si>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</si>
  <si>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</si>
  <si>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</si>
  <si>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</si>
  <si>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</si>
  <si>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</si>
  <si>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</si>
  <si>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</si>
  <si>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</si>
  <si>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</si>
  <si>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</si>
  <si>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</si>
  <si>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</si>
  <si>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</si>
  <si>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</si>
  <si>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</si>
  <si>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</si>
  <si>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</si>
  <si>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</si>
  <si>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</si>
  <si>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</si>
  <si>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</si>
  <si>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</si>
  <si>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</si>
  <si>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</si>
  <si>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</si>
  <si>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</si>
  <si>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</si>
  <si>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</si>
  <si>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</si>
  <si>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</si>
  <si>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</si>
  <si>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</si>
  <si>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</si>
  <si>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</si>
  <si>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</si>
  <si>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</si>
  <si>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</si>
  <si>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</si>
  <si>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</si>
  <si>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</si>
  <si>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</si>
  <si>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</si>
  <si>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</si>
  <si>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</si>
  <si>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</si>
  <si>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</si>
  <si>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</si>
  <si>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</si>
  <si>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</si>
  <si>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</si>
  <si>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</si>
  <si>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</si>
  <si>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</si>
  <si>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</si>
  <si>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</si>
  <si>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</si>
  <si>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</si>
  <si>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</si>
  <si>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</si>
  <si>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</si>
  <si>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</si>
  <si>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</si>
  <si>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</si>
  <si>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</si>
  <si>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</si>
  <si>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</si>
  <si>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</si>
  <si>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</si>
  <si>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</si>
  <si>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</si>
  <si>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</si>
  <si>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</si>
  <si>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</si>
  <si>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</si>
  <si>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</si>
  <si>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</si>
  <si>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</si>
  <si>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</si>
  <si>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</si>
  <si>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</si>
  <si>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</si>
  <si>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</si>
  <si>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</si>
  <si>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</si>
  <si>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</si>
  <si>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</si>
  <si>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</si>
  <si>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</si>
  <si>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</si>
  <si>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</si>
  <si>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</si>
  <si>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</si>
  <si>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</si>
  <si>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</si>
  <si>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</si>
  <si>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</si>
  <si>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</si>
  <si>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</si>
  <si>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</si>
  <si>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</si>
  <si>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</si>
  <si>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</si>
  <si>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</si>
  <si>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</si>
  <si>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</si>
  <si>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</si>
  <si>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</si>
  <si>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</si>
  <si>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</si>
  <si>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</si>
  <si>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</si>
  <si>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</si>
  <si>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</si>
  <si>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</si>
  <si>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</si>
  <si>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</si>
  <si>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</si>
  <si>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</si>
  <si>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</si>
  <si>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</si>
  <si>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</si>
  <si>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</si>
  <si>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</si>
  <si>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</si>
  <si>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</si>
  <si>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</si>
  <si>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</si>
  <si>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</si>
  <si>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</si>
  <si>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</si>
  <si>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</si>
  <si>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</si>
  <si>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</si>
  <si>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</si>
  <si>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</si>
  <si>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</si>
  <si>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</si>
  <si>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</si>
  <si>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</si>
  <si>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</si>
  <si>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</si>
  <si>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</si>
  <si>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</si>
  <si>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</si>
  <si>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</si>
  <si>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</si>
  <si>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</si>
  <si>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</si>
  <si>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</si>
  <si>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</si>
  <si>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</si>
  <si>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74200</t>
  </si>
  <si>
    <t>Ivan Asić</t>
  </si>
  <si>
    <t>01/6102-548</t>
  </si>
  <si>
    <t>01/6156-394</t>
  </si>
  <si>
    <t xml:space="preserve">Igor Oppenheim </t>
  </si>
  <si>
    <t>01.01.2013.</t>
  </si>
  <si>
    <t>DA</t>
  </si>
  <si>
    <t>LANIŠTE  d.o.o.</t>
  </si>
  <si>
    <t>A. von Humboldta 4b, Zagreb</t>
  </si>
  <si>
    <t>01614649</t>
  </si>
  <si>
    <t>INGRA M.E. d.o.o.</t>
  </si>
  <si>
    <t>01568612</t>
  </si>
  <si>
    <t>JUŽNI JADRAN NAUTIKA d.o.o.</t>
  </si>
  <si>
    <t>Pred Dvorom 1, Dubrovnik</t>
  </si>
  <si>
    <t>01840100</t>
  </si>
  <si>
    <t>DOMOVI DALMATINSKE RIVIJERE d.o.o.</t>
  </si>
  <si>
    <t>Ćire Carića 3, Dubrovnik</t>
  </si>
  <si>
    <t>01757148</t>
  </si>
  <si>
    <t>INGRA MAR d.o.o.</t>
  </si>
  <si>
    <t>01538870</t>
  </si>
  <si>
    <t>POSEDARJE RIVIJERA d.o.o.</t>
  </si>
  <si>
    <t>Trg Martina Posedarskog 1, Posedarje</t>
  </si>
  <si>
    <t>02096307</t>
  </si>
  <si>
    <t>INGRA ZAJEDNIČKI SERVIS d.o.o.</t>
  </si>
  <si>
    <t>02662574</t>
  </si>
  <si>
    <t>TIHA NEKRETNINE d.o.o.</t>
  </si>
  <si>
    <t>01853864</t>
  </si>
  <si>
    <t>DVORI LAPAD d.o.o.</t>
  </si>
  <si>
    <t>Masarykov put 2, Dubrovnik</t>
  </si>
  <si>
    <t>02718979</t>
  </si>
  <si>
    <t>GEOTEHNIKA d.o.o.</t>
  </si>
  <si>
    <t>02169533</t>
  </si>
  <si>
    <t>INGRA-BIOREN d.o.o.</t>
  </si>
  <si>
    <t>02267985</t>
  </si>
  <si>
    <t>BIOADRIA d.o.o.</t>
  </si>
  <si>
    <t>Dr. Mile Budaka 1, Slavonski brod</t>
  </si>
  <si>
    <t>02225603</t>
  </si>
  <si>
    <t>PRIMANI d.o.o.</t>
  </si>
  <si>
    <t>01902024</t>
  </si>
  <si>
    <t>MARINA SLANO d.o.o.</t>
  </si>
  <si>
    <t>Trg Ruđera Boškovića 1, Dubrovnik</t>
  </si>
  <si>
    <t>01924311</t>
  </si>
  <si>
    <t>DUBROVAČKE LUČICE d.o.o.</t>
  </si>
  <si>
    <t>Ćira Carića 3, Dubrovnik</t>
  </si>
  <si>
    <t>01924290</t>
  </si>
  <si>
    <t>INGRA POSLOVNA ZAJEDNICA d.d.</t>
  </si>
  <si>
    <t>02921243</t>
  </si>
  <si>
    <t>SARL ALŽIR</t>
  </si>
  <si>
    <t>Alžir, Alžir</t>
  </si>
  <si>
    <t>INGRA ENERGO d.o.o.</t>
  </si>
  <si>
    <t>Sarajevo, Bosna i Hercegovina</t>
  </si>
  <si>
    <t>31.12.2013.</t>
  </si>
  <si>
    <t>stanje na dan 31.12.2013.</t>
  </si>
  <si>
    <t>Prethodna godina
(neto)</t>
  </si>
  <si>
    <t>Tekuća godina
(neto)</t>
  </si>
  <si>
    <t>u razdoblju 01.01.2013. do 31.12.2013.</t>
  </si>
  <si>
    <t>u razdoblju 01.01.2013 do 31.12.2013.</t>
  </si>
  <si>
    <t>Godišnji financijski izvještaj poduzetnika GFI-POD</t>
  </si>
  <si>
    <t>Obveznik: Grupa INGRA</t>
  </si>
  <si>
    <t xml:space="preserve">1. Revidirani godišnji financijski izvještaji s revizorskim izvješćem </t>
  </si>
  <si>
    <t>2. Izvještaj poslovodstva</t>
  </si>
  <si>
    <t>4. Odluka nadležnog tijela (prijedlog) o utvrđivanju godišnjih financijskih izvještaja</t>
  </si>
  <si>
    <t>5. Odluka o prijedlogu raspodjele dobiti ili pokriću gubitka</t>
  </si>
  <si>
    <t>3. Izjava osoba odgovornih za sastavljanje godišnjeg izvještaja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</si>
</sst>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  <numFmt numFmtId="168" formatCode="#,##0.00\ &quot;kn&quot;"/>
    <numFmt numFmtId="169" formatCode="\ #,##0_);\ \(#,##0\);\ &quot;0&quot;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4" fillId="0" borderId="16" xfId="60" applyFont="1" applyFill="1" applyBorder="1" applyAlignment="1" applyProtection="1">
      <alignment horizontal="center" vertical="center"/>
      <protection hidden="1" locked="0"/>
    </xf>
    <xf numFmtId="0" fontId="3" fillId="0" borderId="0" xfId="60" applyFont="1" applyFill="1" applyBorder="1" applyAlignment="1" applyProtection="1">
      <alignment horizontal="left" vertical="center"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center" vertical="center" wrapText="1"/>
      <protection hidden="1"/>
    </xf>
    <xf numFmtId="0" fontId="4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4" fillId="0" borderId="0" xfId="60" applyFont="1" applyBorder="1" applyAlignment="1" applyProtection="1">
      <alignment horizontal="left"/>
      <protection hidden="1"/>
    </xf>
    <xf numFmtId="0" fontId="4" fillId="0" borderId="0" xfId="60" applyFont="1" applyBorder="1" applyAlignment="1" applyProtection="1">
      <alignment vertical="top"/>
      <protection hidden="1"/>
    </xf>
    <xf numFmtId="0" fontId="4" fillId="0" borderId="0" xfId="60" applyFont="1" applyBorder="1" applyAlignment="1" applyProtection="1">
      <alignment horizontal="right"/>
      <protection hidden="1"/>
    </xf>
    <xf numFmtId="0" fontId="3" fillId="0" borderId="0" xfId="60" applyFont="1" applyFill="1" applyBorder="1" applyAlignment="1" applyProtection="1">
      <alignment horizontal="right" vertical="center"/>
      <protection hidden="1" locked="0"/>
    </xf>
    <xf numFmtId="0" fontId="4" fillId="0" borderId="0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4" fillId="0" borderId="0" xfId="60" applyFont="1" applyFill="1" applyBorder="1" applyAlignment="1" applyProtection="1">
      <alignment/>
      <protection hidden="1"/>
    </xf>
    <xf numFmtId="0" fontId="4" fillId="0" borderId="0" xfId="60" applyFont="1" applyBorder="1" applyAlignment="1" applyProtection="1">
      <alignment horizontal="center" vertical="center"/>
      <protection hidden="1" locked="0"/>
    </xf>
    <xf numFmtId="0" fontId="4" fillId="0" borderId="0" xfId="60" applyFont="1" applyBorder="1" applyAlignment="1" applyProtection="1">
      <alignment horizontal="right" vertical="top"/>
      <protection hidden="1"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0" xfId="60" applyFont="1" applyBorder="1" applyAlignment="1" applyProtection="1">
      <alignment horizontal="center"/>
      <protection hidden="1"/>
    </xf>
    <xf numFmtId="0" fontId="4" fillId="0" borderId="0" xfId="60" applyFont="1" applyBorder="1" applyAlignment="1">
      <alignment/>
      <protection/>
    </xf>
    <xf numFmtId="0" fontId="4" fillId="0" borderId="0" xfId="60" applyFont="1" applyBorder="1" applyAlignment="1" applyProtection="1">
      <alignment horizontal="left" vertical="top"/>
      <protection hidden="1"/>
    </xf>
    <xf numFmtId="0" fontId="4" fillId="0" borderId="17" xfId="60" applyFont="1" applyBorder="1" applyAlignment="1" applyProtection="1">
      <alignment/>
      <protection hidden="1"/>
    </xf>
    <xf numFmtId="0" fontId="4" fillId="0" borderId="0" xfId="60" applyFont="1" applyBorder="1" applyAlignment="1" applyProtection="1">
      <alignment vertical="center"/>
      <protection hidden="1"/>
    </xf>
    <xf numFmtId="0" fontId="4" fillId="0" borderId="18" xfId="60" applyFont="1" applyBorder="1" applyAlignment="1">
      <alignment/>
      <protection/>
    </xf>
    <xf numFmtId="0" fontId="9" fillId="0" borderId="0" xfId="65">
      <alignment vertical="top"/>
      <protection/>
    </xf>
    <xf numFmtId="0" fontId="9" fillId="0" borderId="0" xfId="65" applyAlignment="1">
      <alignment/>
      <protection/>
    </xf>
    <xf numFmtId="0" fontId="17" fillId="0" borderId="0" xfId="65" applyFont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5" applyFont="1" applyBorder="1" applyAlignment="1" applyProtection="1">
      <alignment vertical="center"/>
      <protection hidden="1"/>
    </xf>
    <xf numFmtId="0" fontId="4" fillId="0" borderId="0" xfId="60" applyFont="1" applyBorder="1" applyAlignment="1" applyProtection="1">
      <alignment horizontal="right" wrapText="1"/>
      <protection hidden="1"/>
    </xf>
    <xf numFmtId="0" fontId="4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60" applyFont="1" applyBorder="1" applyAlignment="1">
      <alignment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Fill="1" applyBorder="1" applyAlignment="1" applyProtection="1">
      <alignment horizontal="left" vertical="center" wrapText="1"/>
      <protection hidden="1"/>
    </xf>
    <xf numFmtId="0" fontId="4" fillId="0" borderId="16" xfId="60" applyFont="1" applyFill="1" applyBorder="1" applyAlignment="1" applyProtection="1">
      <alignment vertical="center"/>
      <protection hidden="1"/>
    </xf>
    <xf numFmtId="0" fontId="4" fillId="0" borderId="24" xfId="60" applyFont="1" applyBorder="1" applyAlignment="1" applyProtection="1">
      <alignment horizontal="left" vertical="center" wrapText="1"/>
      <protection hidden="1"/>
    </xf>
    <xf numFmtId="0" fontId="4" fillId="0" borderId="16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4" fillId="0" borderId="24" xfId="60" applyFont="1" applyFill="1" applyBorder="1" applyAlignment="1" applyProtection="1">
      <alignment/>
      <protection hidden="1"/>
    </xf>
    <xf numFmtId="0" fontId="4" fillId="0" borderId="16" xfId="60" applyFont="1" applyBorder="1" applyAlignment="1" applyProtection="1">
      <alignment horizontal="right"/>
      <protection hidden="1"/>
    </xf>
    <xf numFmtId="0" fontId="4" fillId="0" borderId="24" xfId="60" applyFont="1" applyBorder="1" applyAlignment="1" applyProtection="1">
      <alignment/>
      <protection hidden="1"/>
    </xf>
    <xf numFmtId="0" fontId="4" fillId="0" borderId="16" xfId="60" applyFont="1" applyBorder="1" applyAlignment="1" applyProtection="1">
      <alignment horizontal="right" wrapText="1"/>
      <protection hidden="1"/>
    </xf>
    <xf numFmtId="0" fontId="3" fillId="0" borderId="24" xfId="60" applyFont="1" applyFill="1" applyBorder="1" applyAlignment="1" applyProtection="1">
      <alignment horizontal="right" vertical="center"/>
      <protection hidden="1" locked="0"/>
    </xf>
    <xf numFmtId="0" fontId="4" fillId="0" borderId="24" xfId="60" applyFont="1" applyBorder="1" applyAlignment="1" applyProtection="1">
      <alignment vertical="top"/>
      <protection hidden="1"/>
    </xf>
    <xf numFmtId="0" fontId="4" fillId="0" borderId="24" xfId="60" applyFont="1" applyBorder="1" applyAlignment="1" applyProtection="1">
      <alignment horizontal="left" vertical="top" wrapText="1"/>
      <protection hidden="1"/>
    </xf>
    <xf numFmtId="0" fontId="4" fillId="0" borderId="16" xfId="60" applyFont="1" applyBorder="1" applyAlignment="1">
      <alignment/>
      <protection/>
    </xf>
    <xf numFmtId="0" fontId="4" fillId="0" borderId="16" xfId="60" applyFont="1" applyBorder="1" applyAlignment="1" applyProtection="1">
      <alignment horizontal="right" vertical="top"/>
      <protection hidden="1"/>
    </xf>
    <xf numFmtId="49" fontId="3" fillId="0" borderId="24" xfId="60" applyNumberFormat="1" applyFont="1" applyBorder="1" applyAlignment="1" applyProtection="1">
      <alignment horizontal="center" vertical="center"/>
      <protection hidden="1" locked="0"/>
    </xf>
    <xf numFmtId="0" fontId="4" fillId="0" borderId="16" xfId="60" applyFont="1" applyBorder="1" applyAlignment="1" applyProtection="1">
      <alignment horizontal="left" vertical="top"/>
      <protection hidden="1"/>
    </xf>
    <xf numFmtId="0" fontId="4" fillId="0" borderId="24" xfId="60" applyFont="1" applyBorder="1" applyAlignment="1" applyProtection="1">
      <alignment horizontal="left"/>
      <protection hidden="1"/>
    </xf>
    <xf numFmtId="0" fontId="4" fillId="0" borderId="23" xfId="60" applyFont="1" applyBorder="1" applyAlignment="1" applyProtection="1">
      <alignment/>
      <protection hidden="1"/>
    </xf>
    <xf numFmtId="0" fontId="4" fillId="0" borderId="16" xfId="60" applyFont="1" applyBorder="1" applyAlignment="1" applyProtection="1">
      <alignment horizontal="left"/>
      <protection hidden="1"/>
    </xf>
    <xf numFmtId="0" fontId="4" fillId="0" borderId="24" xfId="60" applyFont="1" applyFill="1" applyBorder="1" applyAlignment="1" applyProtection="1">
      <alignment vertical="center"/>
      <protection hidden="1"/>
    </xf>
    <xf numFmtId="0" fontId="14" fillId="0" borderId="24" xfId="65" applyFont="1" applyFill="1" applyBorder="1" applyAlignment="1" applyProtection="1">
      <alignment vertical="center"/>
      <protection hidden="1"/>
    </xf>
    <xf numFmtId="0" fontId="9" fillId="0" borderId="0" xfId="65" applyBorder="1" applyAlignment="1">
      <alignment/>
      <protection/>
    </xf>
    <xf numFmtId="0" fontId="9" fillId="0" borderId="24" xfId="65" applyBorder="1" applyAlignment="1">
      <alignment/>
      <protection/>
    </xf>
    <xf numFmtId="0" fontId="3" fillId="0" borderId="16" xfId="60" applyFont="1" applyBorder="1" applyAlignment="1" applyProtection="1">
      <alignment vertical="center"/>
      <protection hidden="1"/>
    </xf>
    <xf numFmtId="0" fontId="4" fillId="0" borderId="25" xfId="60" applyFont="1" applyBorder="1" applyAlignment="1" applyProtection="1">
      <alignment/>
      <protection hidden="1"/>
    </xf>
    <xf numFmtId="0" fontId="4" fillId="0" borderId="26" xfId="60" applyFont="1" applyFill="1" applyBorder="1" applyAlignment="1" applyProtection="1">
      <alignment horizontal="right" vertical="top" wrapText="1"/>
      <protection hidden="1"/>
    </xf>
    <xf numFmtId="14" fontId="3" fillId="0" borderId="21" xfId="60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60" applyFont="1" applyFill="1" applyBorder="1" applyAlignment="1" applyProtection="1">
      <alignment horizontal="center" vertical="center"/>
      <protection hidden="1" locked="0"/>
    </xf>
    <xf numFmtId="49" fontId="3" fillId="0" borderId="20" xfId="60" applyNumberFormat="1" applyFont="1" applyFill="1" applyBorder="1" applyAlignment="1" applyProtection="1">
      <alignment horizontal="right" vertical="center"/>
      <protection hidden="1" locked="0"/>
    </xf>
    <xf numFmtId="0" fontId="3" fillId="0" borderId="16" xfId="60" applyFont="1" applyFill="1" applyBorder="1" applyAlignment="1" applyProtection="1">
      <alignment horizontal="right" vertical="center"/>
      <protection hidden="1" locked="0"/>
    </xf>
    <xf numFmtId="49" fontId="3" fillId="0" borderId="0" xfId="60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60" applyFont="1" applyBorder="1" applyAlignment="1" applyProtection="1">
      <alignment horizontal="left" wrapText="1"/>
      <protection hidden="1"/>
    </xf>
    <xf numFmtId="0" fontId="4" fillId="0" borderId="24" xfId="60" applyFont="1" applyBorder="1" applyAlignment="1" applyProtection="1">
      <alignment horizontal="left" wrapText="1"/>
      <protection hidden="1"/>
    </xf>
    <xf numFmtId="0" fontId="4" fillId="0" borderId="0" xfId="60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49" fontId="3" fillId="0" borderId="24" xfId="6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4" fillId="0" borderId="16" xfId="60" applyFont="1" applyBorder="1" applyAlignment="1" applyProtection="1">
      <alignment horizontal="right"/>
      <protection hidden="1"/>
    </xf>
    <xf numFmtId="0" fontId="4" fillId="0" borderId="0" xfId="60" applyFont="1" applyBorder="1" applyAlignment="1" applyProtection="1">
      <alignment horizontal="right"/>
      <protection hidden="1"/>
    </xf>
    <xf numFmtId="0" fontId="4" fillId="0" borderId="0" xfId="60" applyFont="1" applyBorder="1" applyAlignment="1" applyProtection="1">
      <alignment vertical="top"/>
      <protection hidden="1"/>
    </xf>
    <xf numFmtId="0" fontId="4" fillId="0" borderId="0" xfId="60" applyFont="1" applyBorder="1" applyAlignment="1" applyProtection="1">
      <alignment vertical="top" wrapText="1"/>
      <protection hidden="1"/>
    </xf>
    <xf numFmtId="0" fontId="4" fillId="0" borderId="0" xfId="60" applyFont="1" applyBorder="1" applyAlignment="1" applyProtection="1">
      <alignment wrapText="1"/>
      <protection hidden="1"/>
    </xf>
    <xf numFmtId="0" fontId="4" fillId="0" borderId="24" xfId="60" applyFont="1" applyBorder="1" applyAlignment="1" applyProtection="1">
      <alignment horizontal="left" vertical="top" indent="2"/>
      <protection hidden="1"/>
    </xf>
    <xf numFmtId="0" fontId="4" fillId="0" borderId="24" xfId="60" applyFont="1" applyBorder="1" applyAlignment="1" applyProtection="1">
      <alignment horizontal="left" vertical="top" wrapText="1" indent="2"/>
      <protection hidden="1"/>
    </xf>
    <xf numFmtId="0" fontId="4" fillId="0" borderId="16" xfId="60" applyFont="1" applyBorder="1" applyAlignment="1" applyProtection="1">
      <alignment horizontal="right" vertical="top"/>
      <protection hidden="1"/>
    </xf>
    <xf numFmtId="0" fontId="4" fillId="0" borderId="0" xfId="60" applyFont="1" applyBorder="1" applyAlignment="1" applyProtection="1">
      <alignment horizontal="right" vertical="top"/>
      <protection hidden="1"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0" xfId="60" applyFont="1" applyBorder="1" applyAlignment="1" applyProtection="1">
      <alignment horizontal="center"/>
      <protection hidden="1"/>
    </xf>
    <xf numFmtId="0" fontId="4" fillId="0" borderId="24" xfId="60" applyFont="1" applyBorder="1" applyAlignment="1" applyProtection="1">
      <alignment/>
      <protection hidden="1"/>
    </xf>
    <xf numFmtId="0" fontId="3" fillId="0" borderId="16" xfId="60" applyFont="1" applyFill="1" applyBorder="1" applyAlignment="1" applyProtection="1">
      <alignment horizontal="center" vertical="center"/>
      <protection hidden="1" locked="0"/>
    </xf>
    <xf numFmtId="0" fontId="4" fillId="0" borderId="0" xfId="60" applyFont="1" applyFill="1" applyBorder="1" applyAlignment="1">
      <alignment horizontal="center"/>
      <protection/>
    </xf>
    <xf numFmtId="0" fontId="3" fillId="0" borderId="0" xfId="60" applyFont="1" applyFill="1" applyBorder="1" applyAlignment="1" applyProtection="1">
      <alignment horizontal="center" vertical="center"/>
      <protection hidden="1" locked="0"/>
    </xf>
    <xf numFmtId="0" fontId="4" fillId="0" borderId="0" xfId="60" applyFont="1" applyBorder="1" applyAlignment="1">
      <alignment/>
      <protection/>
    </xf>
    <xf numFmtId="0" fontId="4" fillId="0" borderId="0" xfId="60" applyFont="1" applyFill="1" applyBorder="1" applyAlignment="1">
      <alignment/>
      <protection/>
    </xf>
    <xf numFmtId="168" fontId="17" fillId="0" borderId="0" xfId="0" applyNumberFormat="1" applyFont="1" applyAlignment="1">
      <alignment/>
    </xf>
    <xf numFmtId="3" fontId="3" fillId="0" borderId="20" xfId="60" applyNumberFormat="1" applyFont="1" applyFill="1" applyBorder="1" applyAlignment="1" applyProtection="1">
      <alignment horizontal="right" vertical="center"/>
      <protection hidden="1" locked="0"/>
    </xf>
    <xf numFmtId="0" fontId="4" fillId="0" borderId="0" xfId="60" applyFont="1" applyFill="1" applyBorder="1" applyAlignment="1" applyProtection="1">
      <alignment horizontal="right" vertical="top" wrapText="1"/>
      <protection hidden="1"/>
    </xf>
    <xf numFmtId="0" fontId="14" fillId="0" borderId="0" xfId="60" applyFont="1" applyBorder="1" applyAlignment="1" applyProtection="1">
      <alignment/>
      <protection hidden="1"/>
    </xf>
    <xf numFmtId="0" fontId="9" fillId="0" borderId="0" xfId="60" applyFont="1" applyAlignment="1">
      <alignment/>
      <protection/>
    </xf>
    <xf numFmtId="0" fontId="14" fillId="0" borderId="0" xfId="60" applyFont="1" applyAlignment="1" applyProtection="1">
      <alignment/>
      <protection hidden="1"/>
    </xf>
    <xf numFmtId="0" fontId="4" fillId="0" borderId="0" xfId="60" applyFont="1" applyBorder="1" applyAlignment="1" applyProtection="1">
      <alignment vertical="center"/>
      <protection hidden="1"/>
    </xf>
    <xf numFmtId="49" fontId="3" fillId="0" borderId="26" xfId="60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6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0" applyFont="1" applyFill="1" applyBorder="1" applyAlignment="1" applyProtection="1">
      <alignment horizontal="center" vertical="center"/>
      <protection hidden="1" locked="0"/>
    </xf>
    <xf numFmtId="0" fontId="4" fillId="0" borderId="28" xfId="60" applyFont="1" applyFill="1" applyBorder="1" applyAlignment="1">
      <alignment horizontal="center"/>
      <protection/>
    </xf>
    <xf numFmtId="0" fontId="4" fillId="0" borderId="27" xfId="60" applyFont="1" applyFill="1" applyBorder="1" applyAlignment="1">
      <alignment horizontal="center"/>
      <protection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4" fillId="0" borderId="2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60" applyFont="1" applyBorder="1" applyAlignment="1" applyProtection="1">
      <alignment vertical="top" wrapText="1"/>
      <protection hidden="1"/>
    </xf>
    <xf numFmtId="0" fontId="4" fillId="0" borderId="0" xfId="60" applyFont="1" applyBorder="1" applyAlignment="1" applyProtection="1">
      <alignment wrapText="1"/>
      <protection hidden="1"/>
    </xf>
    <xf numFmtId="49" fontId="3" fillId="0" borderId="26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60" applyFont="1" applyBorder="1" applyAlignment="1" applyProtection="1">
      <alignment vertical="center"/>
      <protection hidden="1"/>
    </xf>
    <xf numFmtId="0" fontId="4" fillId="0" borderId="29" xfId="60" applyFont="1" applyBorder="1" applyAlignment="1" applyProtection="1">
      <alignment horizontal="center" vertical="top"/>
      <protection hidden="1"/>
    </xf>
    <xf numFmtId="0" fontId="4" fillId="0" borderId="29" xfId="60" applyFont="1" applyBorder="1" applyAlignment="1">
      <alignment horizontal="center"/>
      <protection/>
    </xf>
    <xf numFmtId="0" fontId="4" fillId="0" borderId="30" xfId="60" applyFont="1" applyBorder="1" applyAlignment="1">
      <alignment/>
      <protection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0" xfId="60" applyFont="1" applyBorder="1" applyAlignment="1" applyProtection="1">
      <alignment horizontal="center"/>
      <protection hidden="1"/>
    </xf>
    <xf numFmtId="0" fontId="18" fillId="0" borderId="0" xfId="65" applyFont="1" applyBorder="1" applyAlignment="1" applyProtection="1">
      <alignment horizontal="left"/>
      <protection hidden="1"/>
    </xf>
    <xf numFmtId="0" fontId="19" fillId="0" borderId="0" xfId="65" applyFont="1" applyBorder="1" applyAlignment="1">
      <alignment/>
      <protection/>
    </xf>
    <xf numFmtId="49" fontId="13" fillId="0" borderId="26" xfId="54" applyNumberFormat="1" applyFont="1" applyFill="1" applyBorder="1" applyAlignment="1" applyProtection="1">
      <alignment horizontal="left" vertical="center"/>
      <protection hidden="1" locked="0"/>
    </xf>
    <xf numFmtId="49" fontId="3" fillId="0" borderId="28" xfId="60" applyNumberFormat="1" applyFont="1" applyFill="1" applyBorder="1" applyAlignment="1" applyProtection="1">
      <alignment horizontal="left" vertical="center"/>
      <protection hidden="1" locked="0"/>
    </xf>
    <xf numFmtId="49" fontId="3" fillId="0" borderId="27" xfId="60" applyNumberFormat="1" applyFont="1" applyFill="1" applyBorder="1" applyAlignment="1" applyProtection="1">
      <alignment horizontal="left" vertical="center"/>
      <protection hidden="1" locked="0"/>
    </xf>
    <xf numFmtId="0" fontId="4" fillId="0" borderId="16" xfId="60" applyFont="1" applyBorder="1" applyAlignment="1" applyProtection="1">
      <alignment horizontal="right" vertical="center"/>
      <protection hidden="1"/>
    </xf>
    <xf numFmtId="0" fontId="4" fillId="0" borderId="24" xfId="60" applyFont="1" applyBorder="1" applyAlignment="1" applyProtection="1">
      <alignment horizontal="right"/>
      <protection hidden="1"/>
    </xf>
    <xf numFmtId="0" fontId="4" fillId="0" borderId="16" xfId="60" applyFont="1" applyBorder="1" applyAlignment="1" applyProtection="1">
      <alignment horizontal="right" vertical="center" wrapText="1"/>
      <protection hidden="1"/>
    </xf>
    <xf numFmtId="0" fontId="4" fillId="0" borderId="24" xfId="60" applyFont="1" applyBorder="1" applyAlignment="1" applyProtection="1">
      <alignment horizontal="right" wrapText="1"/>
      <protection hidden="1"/>
    </xf>
    <xf numFmtId="49" fontId="3" fillId="0" borderId="26" xfId="60" applyNumberFormat="1" applyFont="1" applyFill="1" applyBorder="1" applyAlignment="1" applyProtection="1">
      <alignment horizontal="left" vertical="center"/>
      <protection hidden="1" locked="0"/>
    </xf>
    <xf numFmtId="0" fontId="4" fillId="0" borderId="27" xfId="60" applyFont="1" applyFill="1" applyBorder="1" applyAlignment="1">
      <alignment horizontal="left" vertical="center"/>
      <protection/>
    </xf>
    <xf numFmtId="0" fontId="4" fillId="0" borderId="0" xfId="60" applyFont="1" applyBorder="1" applyAlignment="1" applyProtection="1">
      <alignment horizontal="center" vertical="top"/>
      <protection hidden="1"/>
    </xf>
    <xf numFmtId="0" fontId="4" fillId="0" borderId="0" xfId="60" applyFont="1" applyBorder="1" applyAlignment="1" applyProtection="1">
      <alignment horizontal="center"/>
      <protection hidden="1"/>
    </xf>
    <xf numFmtId="0" fontId="4" fillId="0" borderId="17" xfId="60" applyFont="1" applyBorder="1" applyAlignment="1" applyProtection="1">
      <alignment horizontal="center"/>
      <protection hidden="1"/>
    </xf>
    <xf numFmtId="0" fontId="3" fillId="0" borderId="26" xfId="60" applyFont="1" applyFill="1" applyBorder="1" applyAlignment="1" applyProtection="1">
      <alignment horizontal="left" vertical="center"/>
      <protection hidden="1" locked="0"/>
    </xf>
    <xf numFmtId="0" fontId="4" fillId="0" borderId="28" xfId="60" applyFont="1" applyFill="1" applyBorder="1" applyAlignment="1">
      <alignment horizontal="left" vertical="center"/>
      <protection/>
    </xf>
    <xf numFmtId="0" fontId="3" fillId="0" borderId="28" xfId="60" applyFont="1" applyFill="1" applyBorder="1" applyAlignment="1" applyProtection="1">
      <alignment horizontal="left" vertical="center"/>
      <protection hidden="1" locked="0"/>
    </xf>
    <xf numFmtId="0" fontId="3" fillId="0" borderId="27" xfId="60" applyFont="1" applyFill="1" applyBorder="1" applyAlignment="1" applyProtection="1">
      <alignment horizontal="left" vertical="center"/>
      <protection hidden="1" locked="0"/>
    </xf>
    <xf numFmtId="0" fontId="4" fillId="0" borderId="28" xfId="60" applyFont="1" applyFill="1" applyBorder="1" applyAlignment="1">
      <alignment/>
      <protection/>
    </xf>
    <xf numFmtId="0" fontId="4" fillId="0" borderId="27" xfId="60" applyFont="1" applyFill="1" applyBorder="1" applyAlignment="1">
      <alignment/>
      <protection/>
    </xf>
    <xf numFmtId="0" fontId="13" fillId="0" borderId="26" xfId="54" applyFont="1" applyFill="1" applyBorder="1" applyAlignment="1" applyProtection="1">
      <alignment/>
      <protection hidden="1" locked="0"/>
    </xf>
    <xf numFmtId="0" fontId="3" fillId="0" borderId="28" xfId="60" applyFont="1" applyFill="1" applyBorder="1" applyAlignment="1" applyProtection="1">
      <alignment/>
      <protection hidden="1" locked="0"/>
    </xf>
    <xf numFmtId="0" fontId="3" fillId="0" borderId="27" xfId="60" applyFont="1" applyFill="1" applyBorder="1" applyAlignment="1" applyProtection="1">
      <alignment/>
      <protection hidden="1" locked="0"/>
    </xf>
    <xf numFmtId="0" fontId="4" fillId="0" borderId="28" xfId="60" applyFont="1" applyFill="1" applyBorder="1" applyAlignment="1">
      <alignment horizontal="left"/>
      <protection/>
    </xf>
    <xf numFmtId="0" fontId="4" fillId="0" borderId="27" xfId="60" applyFont="1" applyFill="1" applyBorder="1" applyAlignment="1">
      <alignment horizontal="left"/>
      <protection/>
    </xf>
    <xf numFmtId="0" fontId="10" fillId="0" borderId="31" xfId="60" applyFont="1" applyBorder="1" applyAlignment="1">
      <alignment/>
      <protection/>
    </xf>
    <xf numFmtId="0" fontId="10" fillId="0" borderId="17" xfId="60" applyFont="1" applyBorder="1" applyAlignment="1">
      <alignment/>
      <protection/>
    </xf>
    <xf numFmtId="0" fontId="4" fillId="0" borderId="16" xfId="60" applyFont="1" applyBorder="1" applyAlignment="1" applyProtection="1">
      <alignment horizontal="center" vertical="center"/>
      <protection hidden="1"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2" fillId="0" borderId="16" xfId="60" applyFont="1" applyBorder="1" applyAlignment="1" applyProtection="1">
      <alignment horizontal="right" vertical="center" wrapText="1"/>
      <protection hidden="1"/>
    </xf>
    <xf numFmtId="0" fontId="2" fillId="0" borderId="24" xfId="60" applyFont="1" applyBorder="1" applyAlignment="1" applyProtection="1">
      <alignment horizontal="right" wrapText="1"/>
      <protection hidden="1"/>
    </xf>
    <xf numFmtId="0" fontId="4" fillId="0" borderId="0" xfId="60" applyFont="1" applyBorder="1" applyAlignment="1" applyProtection="1">
      <alignment horizontal="right" wrapText="1"/>
      <protection hidden="1"/>
    </xf>
    <xf numFmtId="0" fontId="4" fillId="0" borderId="16" xfId="60" applyFont="1" applyBorder="1" applyAlignment="1" applyProtection="1">
      <alignment horizontal="right" wrapText="1"/>
      <protection hidden="1"/>
    </xf>
    <xf numFmtId="1" fontId="3" fillId="0" borderId="26" xfId="60" applyNumberFormat="1" applyFont="1" applyFill="1" applyBorder="1" applyAlignment="1" applyProtection="1">
      <alignment horizontal="left" vertical="center"/>
      <protection hidden="1" locked="0"/>
    </xf>
    <xf numFmtId="1" fontId="3" fillId="0" borderId="27" xfId="60" applyNumberFormat="1" applyFont="1" applyFill="1" applyBorder="1" applyAlignment="1" applyProtection="1">
      <alignment horizontal="left" vertical="center"/>
      <protection hidden="1" locked="0"/>
    </xf>
    <xf numFmtId="0" fontId="4" fillId="0" borderId="0" xfId="60" applyFont="1" applyBorder="1" applyAlignment="1" applyProtection="1">
      <alignment horizontal="right"/>
      <protection hidden="1"/>
    </xf>
    <xf numFmtId="0" fontId="4" fillId="0" borderId="0" xfId="60" applyFont="1" applyBorder="1" applyAlignment="1">
      <alignment horizontal="center"/>
      <protection/>
    </xf>
    <xf numFmtId="0" fontId="4" fillId="0" borderId="24" xfId="60" applyFont="1" applyBorder="1" applyAlignment="1">
      <alignment horizontal="center"/>
      <protection/>
    </xf>
    <xf numFmtId="0" fontId="4" fillId="0" borderId="0" xfId="60" applyFont="1" applyBorder="1" applyAlignment="1" applyProtection="1">
      <alignment horizontal="right" vertical="center"/>
      <protection hidden="1"/>
    </xf>
    <xf numFmtId="0" fontId="3" fillId="0" borderId="16" xfId="60" applyFont="1" applyFill="1" applyBorder="1" applyAlignment="1" applyProtection="1">
      <alignment horizontal="left" vertical="center" wrapText="1"/>
      <protection hidden="1"/>
    </xf>
    <xf numFmtId="0" fontId="3" fillId="0" borderId="0" xfId="60" applyFont="1" applyFill="1" applyBorder="1" applyAlignment="1" applyProtection="1">
      <alignment horizontal="left" vertical="center" wrapText="1"/>
      <protection hidden="1"/>
    </xf>
    <xf numFmtId="0" fontId="3" fillId="0" borderId="24" xfId="60" applyFont="1" applyFill="1" applyBorder="1" applyAlignment="1" applyProtection="1">
      <alignment horizontal="left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0" fillId="0" borderId="0" xfId="65" applyFont="1" applyAlignment="1">
      <alignment/>
      <protection/>
    </xf>
    <xf numFmtId="0" fontId="16" fillId="0" borderId="0" xfId="65" applyFont="1" applyBorder="1" applyAlignment="1">
      <alignment horizontal="justify" vertical="top" wrapText="1"/>
      <protection/>
    </xf>
    <xf numFmtId="0" fontId="9" fillId="0" borderId="0" xfId="65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5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 2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="110" zoomScaleSheetLayoutView="110" zoomScalePageLayoutView="0" workbookViewId="0" topLeftCell="A1">
      <selection activeCell="M73" sqref="M7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5" t="s">
        <v>214</v>
      </c>
      <c r="B1" s="186"/>
      <c r="C1" s="186"/>
      <c r="D1" s="71"/>
      <c r="E1" s="71"/>
      <c r="F1" s="71"/>
      <c r="G1" s="71"/>
      <c r="H1" s="71"/>
      <c r="I1" s="72"/>
      <c r="J1" s="10"/>
      <c r="K1" s="10"/>
      <c r="L1" s="10"/>
    </row>
    <row r="2" spans="1:12" ht="12.75">
      <c r="A2" s="202" t="s">
        <v>215</v>
      </c>
      <c r="B2" s="203"/>
      <c r="C2" s="203"/>
      <c r="D2" s="204"/>
      <c r="E2" s="99" t="s">
        <v>294</v>
      </c>
      <c r="F2" s="12"/>
      <c r="G2" s="13" t="s">
        <v>216</v>
      </c>
      <c r="H2" s="99" t="s">
        <v>340</v>
      </c>
      <c r="I2" s="73"/>
      <c r="J2" s="10"/>
      <c r="K2" s="10"/>
      <c r="L2" s="10"/>
    </row>
    <row r="3" spans="1:12" ht="12.75">
      <c r="A3" s="74"/>
      <c r="B3" s="14"/>
      <c r="C3" s="14"/>
      <c r="D3" s="14"/>
      <c r="E3" s="15"/>
      <c r="F3" s="15"/>
      <c r="G3" s="14"/>
      <c r="H3" s="14"/>
      <c r="I3" s="75"/>
      <c r="J3" s="10"/>
      <c r="K3" s="10"/>
      <c r="L3" s="10"/>
    </row>
    <row r="4" spans="1:12" ht="15" customHeight="1">
      <c r="A4" s="205" t="s">
        <v>346</v>
      </c>
      <c r="B4" s="205"/>
      <c r="C4" s="205"/>
      <c r="D4" s="205"/>
      <c r="E4" s="205"/>
      <c r="F4" s="205"/>
      <c r="G4" s="205"/>
      <c r="H4" s="205"/>
      <c r="I4" s="205"/>
      <c r="J4" s="10"/>
      <c r="K4" s="10"/>
      <c r="L4" s="10"/>
    </row>
    <row r="5" spans="1:12" ht="12.75">
      <c r="A5" s="76"/>
      <c r="B5" s="16"/>
      <c r="C5" s="16"/>
      <c r="D5" s="16"/>
      <c r="E5" s="17"/>
      <c r="F5" s="77"/>
      <c r="G5" s="18"/>
      <c r="H5" s="19"/>
      <c r="I5" s="78"/>
      <c r="J5" s="10"/>
      <c r="K5" s="10"/>
      <c r="L5" s="10"/>
    </row>
    <row r="6" spans="1:12" ht="12.75">
      <c r="A6" s="165" t="s">
        <v>217</v>
      </c>
      <c r="B6" s="166"/>
      <c r="C6" s="169" t="s">
        <v>280</v>
      </c>
      <c r="D6" s="164"/>
      <c r="E6" s="106"/>
      <c r="F6" s="106"/>
      <c r="G6" s="106"/>
      <c r="H6" s="106"/>
      <c r="I6" s="107"/>
      <c r="J6" s="10"/>
      <c r="K6" s="10"/>
      <c r="L6" s="10"/>
    </row>
    <row r="7" spans="1:12" ht="12.75">
      <c r="A7" s="79"/>
      <c r="B7" s="22"/>
      <c r="C7" s="20"/>
      <c r="D7" s="20"/>
      <c r="E7" s="106"/>
      <c r="F7" s="106"/>
      <c r="G7" s="106"/>
      <c r="H7" s="106"/>
      <c r="I7" s="107"/>
      <c r="J7" s="10"/>
      <c r="K7" s="10"/>
      <c r="L7" s="10"/>
    </row>
    <row r="8" spans="1:12" ht="12.75">
      <c r="A8" s="192" t="s">
        <v>218</v>
      </c>
      <c r="B8" s="193"/>
      <c r="C8" s="169" t="s">
        <v>281</v>
      </c>
      <c r="D8" s="164"/>
      <c r="E8" s="106"/>
      <c r="F8" s="106"/>
      <c r="G8" s="106"/>
      <c r="H8" s="106"/>
      <c r="I8" s="89"/>
      <c r="J8" s="10"/>
      <c r="K8" s="10"/>
      <c r="L8" s="10"/>
    </row>
    <row r="9" spans="1:12" ht="12.75">
      <c r="A9" s="81"/>
      <c r="B9" s="45"/>
      <c r="C9" s="20"/>
      <c r="D9" s="108"/>
      <c r="E9" s="20"/>
      <c r="F9" s="20"/>
      <c r="G9" s="20"/>
      <c r="H9" s="20"/>
      <c r="I9" s="89"/>
      <c r="J9" s="10"/>
      <c r="K9" s="10"/>
      <c r="L9" s="10"/>
    </row>
    <row r="10" spans="1:12" ht="12.75">
      <c r="A10" s="167" t="s">
        <v>219</v>
      </c>
      <c r="B10" s="194"/>
      <c r="C10" s="169" t="s">
        <v>282</v>
      </c>
      <c r="D10" s="164"/>
      <c r="E10" s="20"/>
      <c r="F10" s="20"/>
      <c r="G10" s="20"/>
      <c r="H10" s="20"/>
      <c r="I10" s="89"/>
      <c r="J10" s="10"/>
      <c r="K10" s="10"/>
      <c r="L10" s="10"/>
    </row>
    <row r="11" spans="1:12" ht="12.75">
      <c r="A11" s="195"/>
      <c r="B11" s="194"/>
      <c r="C11" s="20"/>
      <c r="D11" s="20"/>
      <c r="E11" s="20"/>
      <c r="F11" s="20"/>
      <c r="G11" s="20"/>
      <c r="H11" s="20"/>
      <c r="I11" s="89"/>
      <c r="J11" s="10"/>
      <c r="K11" s="10"/>
      <c r="L11" s="10"/>
    </row>
    <row r="12" spans="1:12" ht="12.75">
      <c r="A12" s="165" t="s">
        <v>220</v>
      </c>
      <c r="B12" s="166"/>
      <c r="C12" s="174" t="s">
        <v>283</v>
      </c>
      <c r="D12" s="175"/>
      <c r="E12" s="175"/>
      <c r="F12" s="175"/>
      <c r="G12" s="175"/>
      <c r="H12" s="175"/>
      <c r="I12" s="170"/>
      <c r="J12" s="10"/>
      <c r="K12" s="10"/>
      <c r="L12" s="10"/>
    </row>
    <row r="13" spans="1:12" ht="12.75">
      <c r="A13" s="79"/>
      <c r="B13" s="22"/>
      <c r="C13" s="32"/>
      <c r="D13" s="20"/>
      <c r="E13" s="20"/>
      <c r="F13" s="20"/>
      <c r="G13" s="20"/>
      <c r="H13" s="20"/>
      <c r="I13" s="89"/>
      <c r="J13" s="10"/>
      <c r="K13" s="10"/>
      <c r="L13" s="10"/>
    </row>
    <row r="14" spans="1:12" ht="12.75">
      <c r="A14" s="165" t="s">
        <v>221</v>
      </c>
      <c r="B14" s="166"/>
      <c r="C14" s="196">
        <v>10000</v>
      </c>
      <c r="D14" s="197"/>
      <c r="E14" s="20"/>
      <c r="F14" s="174" t="s">
        <v>284</v>
      </c>
      <c r="G14" s="175"/>
      <c r="H14" s="175"/>
      <c r="I14" s="170"/>
      <c r="J14" s="10"/>
      <c r="K14" s="10"/>
      <c r="L14" s="10"/>
    </row>
    <row r="15" spans="1:12" ht="12.75">
      <c r="A15" s="79"/>
      <c r="B15" s="22"/>
      <c r="C15" s="16"/>
      <c r="D15" s="16"/>
      <c r="E15" s="16"/>
      <c r="F15" s="16"/>
      <c r="G15" s="16"/>
      <c r="H15" s="16"/>
      <c r="I15" s="80"/>
      <c r="J15" s="10"/>
      <c r="K15" s="10"/>
      <c r="L15" s="10"/>
    </row>
    <row r="16" spans="1:12" ht="12.75">
      <c r="A16" s="165" t="s">
        <v>222</v>
      </c>
      <c r="B16" s="166"/>
      <c r="C16" s="174" t="s">
        <v>285</v>
      </c>
      <c r="D16" s="175"/>
      <c r="E16" s="175"/>
      <c r="F16" s="175"/>
      <c r="G16" s="175"/>
      <c r="H16" s="175"/>
      <c r="I16" s="170"/>
      <c r="J16" s="10"/>
      <c r="K16" s="10"/>
      <c r="L16" s="10"/>
    </row>
    <row r="17" spans="1:12" ht="12.75">
      <c r="A17" s="79"/>
      <c r="B17" s="22"/>
      <c r="C17" s="16"/>
      <c r="D17" s="16"/>
      <c r="E17" s="16"/>
      <c r="F17" s="16"/>
      <c r="G17" s="16"/>
      <c r="H17" s="16"/>
      <c r="I17" s="80"/>
      <c r="J17" s="10"/>
      <c r="K17" s="10"/>
      <c r="L17" s="10"/>
    </row>
    <row r="18" spans="1:12" ht="12.75">
      <c r="A18" s="165" t="s">
        <v>223</v>
      </c>
      <c r="B18" s="166"/>
      <c r="C18" s="180" t="s">
        <v>286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 ht="12.75">
      <c r="A19" s="79"/>
      <c r="B19" s="22"/>
      <c r="C19" s="21"/>
      <c r="D19" s="16"/>
      <c r="E19" s="16"/>
      <c r="F19" s="16"/>
      <c r="G19" s="16"/>
      <c r="H19" s="16"/>
      <c r="I19" s="80"/>
      <c r="J19" s="10"/>
      <c r="K19" s="10"/>
      <c r="L19" s="10"/>
    </row>
    <row r="20" spans="1:12" ht="12.75">
      <c r="A20" s="165" t="s">
        <v>224</v>
      </c>
      <c r="B20" s="166"/>
      <c r="C20" s="180" t="s">
        <v>287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 ht="12.75">
      <c r="A21" s="79"/>
      <c r="B21" s="22"/>
      <c r="C21" s="21"/>
      <c r="D21" s="16"/>
      <c r="E21" s="16"/>
      <c r="F21" s="16"/>
      <c r="G21" s="16"/>
      <c r="H21" s="16"/>
      <c r="I21" s="80"/>
      <c r="J21" s="10"/>
      <c r="K21" s="10"/>
      <c r="L21" s="10"/>
    </row>
    <row r="22" spans="1:12" ht="12.75">
      <c r="A22" s="165" t="s">
        <v>225</v>
      </c>
      <c r="B22" s="166"/>
      <c r="C22" s="100">
        <v>133</v>
      </c>
      <c r="D22" s="174" t="s">
        <v>284</v>
      </c>
      <c r="E22" s="183"/>
      <c r="F22" s="184"/>
      <c r="G22" s="165"/>
      <c r="H22" s="198"/>
      <c r="I22" s="82"/>
      <c r="J22" s="10"/>
      <c r="K22" s="10"/>
      <c r="L22" s="10"/>
    </row>
    <row r="23" spans="1:12" ht="12.75">
      <c r="A23" s="79"/>
      <c r="B23" s="22"/>
      <c r="C23" s="16"/>
      <c r="D23" s="24"/>
      <c r="E23" s="24"/>
      <c r="F23" s="24"/>
      <c r="G23" s="24"/>
      <c r="H23" s="16"/>
      <c r="I23" s="80"/>
      <c r="J23" s="10"/>
      <c r="K23" s="10"/>
      <c r="L23" s="10"/>
    </row>
    <row r="24" spans="1:12" ht="12.75">
      <c r="A24" s="165" t="s">
        <v>226</v>
      </c>
      <c r="B24" s="166"/>
      <c r="C24" s="100">
        <v>21</v>
      </c>
      <c r="D24" s="174" t="s">
        <v>288</v>
      </c>
      <c r="E24" s="183"/>
      <c r="F24" s="183"/>
      <c r="G24" s="184"/>
      <c r="H24" s="46" t="s">
        <v>227</v>
      </c>
      <c r="I24" s="136">
        <v>104</v>
      </c>
      <c r="J24" s="10"/>
      <c r="K24" s="10"/>
      <c r="L24" s="10"/>
    </row>
    <row r="25" spans="1:12" ht="12.75">
      <c r="A25" s="79"/>
      <c r="B25" s="22"/>
      <c r="C25" s="16"/>
      <c r="D25" s="24"/>
      <c r="E25" s="24"/>
      <c r="F25" s="24"/>
      <c r="G25" s="22"/>
      <c r="H25" s="22" t="s">
        <v>277</v>
      </c>
      <c r="I25" s="83"/>
      <c r="J25" s="10"/>
      <c r="K25" s="10"/>
      <c r="L25" s="10"/>
    </row>
    <row r="26" spans="1:12" ht="12.75">
      <c r="A26" s="165" t="s">
        <v>228</v>
      </c>
      <c r="B26" s="166"/>
      <c r="C26" s="101" t="s">
        <v>295</v>
      </c>
      <c r="D26" s="25"/>
      <c r="E26" s="31"/>
      <c r="F26" s="24"/>
      <c r="G26" s="201" t="s">
        <v>229</v>
      </c>
      <c r="H26" s="166"/>
      <c r="I26" s="102" t="s">
        <v>289</v>
      </c>
      <c r="J26" s="10"/>
      <c r="K26" s="10"/>
      <c r="L26" s="10"/>
    </row>
    <row r="27" spans="1:12" ht="12.75">
      <c r="A27" s="79"/>
      <c r="B27" s="22"/>
      <c r="C27" s="16"/>
      <c r="D27" s="24"/>
      <c r="E27" s="24"/>
      <c r="F27" s="24"/>
      <c r="G27" s="24"/>
      <c r="H27" s="16"/>
      <c r="I27" s="84"/>
      <c r="J27" s="10"/>
      <c r="K27" s="10"/>
      <c r="L27" s="10"/>
    </row>
    <row r="28" spans="1:12" ht="12.75">
      <c r="A28" s="187" t="s">
        <v>230</v>
      </c>
      <c r="B28" s="188"/>
      <c r="C28" s="189"/>
      <c r="D28" s="189"/>
      <c r="E28" s="190" t="s">
        <v>231</v>
      </c>
      <c r="F28" s="191"/>
      <c r="G28" s="191"/>
      <c r="H28" s="199" t="s">
        <v>232</v>
      </c>
      <c r="I28" s="200"/>
      <c r="J28" s="10"/>
      <c r="K28" s="10"/>
      <c r="L28" s="10"/>
    </row>
    <row r="29" spans="1:12" ht="12.75">
      <c r="A29" s="85"/>
      <c r="B29" s="31"/>
      <c r="C29" s="31"/>
      <c r="D29" s="26"/>
      <c r="E29" s="16"/>
      <c r="F29" s="16"/>
      <c r="G29" s="16"/>
      <c r="H29" s="27"/>
      <c r="I29" s="84"/>
      <c r="J29" s="10"/>
      <c r="K29" s="10"/>
      <c r="L29" s="10"/>
    </row>
    <row r="30" spans="1:12" s="117" customFormat="1" ht="12.75">
      <c r="A30" s="144" t="s">
        <v>296</v>
      </c>
      <c r="B30" s="145"/>
      <c r="C30" s="145"/>
      <c r="D30" s="146"/>
      <c r="E30" s="144" t="s">
        <v>297</v>
      </c>
      <c r="F30" s="145"/>
      <c r="G30" s="145"/>
      <c r="H30" s="142" t="s">
        <v>298</v>
      </c>
      <c r="I30" s="143"/>
      <c r="J30" s="116"/>
      <c r="K30" s="116"/>
      <c r="L30" s="116"/>
    </row>
    <row r="31" spans="1:12" s="117" customFormat="1" ht="12.75">
      <c r="A31" s="118"/>
      <c r="B31" s="119"/>
      <c r="C31" s="120"/>
      <c r="D31" s="150"/>
      <c r="E31" s="150"/>
      <c r="F31" s="150"/>
      <c r="G31" s="151"/>
      <c r="H31" s="24"/>
      <c r="I31" s="123"/>
      <c r="J31" s="116"/>
      <c r="K31" s="116"/>
      <c r="L31" s="116"/>
    </row>
    <row r="32" spans="1:12" s="117" customFormat="1" ht="12.75">
      <c r="A32" s="144" t="s">
        <v>299</v>
      </c>
      <c r="B32" s="145"/>
      <c r="C32" s="145"/>
      <c r="D32" s="146"/>
      <c r="E32" s="144" t="s">
        <v>297</v>
      </c>
      <c r="F32" s="145"/>
      <c r="G32" s="145"/>
      <c r="H32" s="142" t="s">
        <v>300</v>
      </c>
      <c r="I32" s="143"/>
      <c r="J32" s="116"/>
      <c r="K32" s="116"/>
      <c r="L32" s="116"/>
    </row>
    <row r="33" spans="1:12" s="117" customFormat="1" ht="12.75">
      <c r="A33" s="118"/>
      <c r="B33" s="119"/>
      <c r="C33" s="120"/>
      <c r="D33" s="121"/>
      <c r="E33" s="121"/>
      <c r="F33" s="121"/>
      <c r="G33" s="122"/>
      <c r="H33" s="24"/>
      <c r="I33" s="124"/>
      <c r="J33" s="116"/>
      <c r="K33" s="116"/>
      <c r="L33" s="116"/>
    </row>
    <row r="34" spans="1:12" s="117" customFormat="1" ht="12.75">
      <c r="A34" s="147" t="s">
        <v>301</v>
      </c>
      <c r="B34" s="148"/>
      <c r="C34" s="148"/>
      <c r="D34" s="149"/>
      <c r="E34" s="147" t="s">
        <v>302</v>
      </c>
      <c r="F34" s="148"/>
      <c r="G34" s="149"/>
      <c r="H34" s="152" t="s">
        <v>303</v>
      </c>
      <c r="I34" s="153"/>
      <c r="J34" s="116"/>
      <c r="K34" s="116"/>
      <c r="L34" s="116"/>
    </row>
    <row r="35" spans="1:12" s="117" customFormat="1" ht="12.75">
      <c r="A35" s="118"/>
      <c r="B35" s="119"/>
      <c r="C35" s="120"/>
      <c r="D35" s="121"/>
      <c r="E35" s="121"/>
      <c r="F35" s="121"/>
      <c r="G35" s="122"/>
      <c r="H35" s="24"/>
      <c r="I35" s="124"/>
      <c r="J35" s="116"/>
      <c r="K35" s="116"/>
      <c r="L35" s="116"/>
    </row>
    <row r="36" spans="1:12" s="117" customFormat="1" ht="12.75">
      <c r="A36" s="144" t="s">
        <v>304</v>
      </c>
      <c r="B36" s="145"/>
      <c r="C36" s="145"/>
      <c r="D36" s="146"/>
      <c r="E36" s="144" t="s">
        <v>305</v>
      </c>
      <c r="F36" s="145"/>
      <c r="G36" s="145"/>
      <c r="H36" s="142" t="s">
        <v>306</v>
      </c>
      <c r="I36" s="143"/>
      <c r="J36" s="116"/>
      <c r="K36" s="116"/>
      <c r="L36" s="116"/>
    </row>
    <row r="37" spans="1:12" s="117" customFormat="1" ht="12.75">
      <c r="A37" s="125"/>
      <c r="B37" s="126"/>
      <c r="C37" s="158"/>
      <c r="D37" s="159"/>
      <c r="E37" s="24"/>
      <c r="F37" s="158"/>
      <c r="G37" s="159"/>
      <c r="H37" s="24"/>
      <c r="I37" s="129"/>
      <c r="J37" s="116"/>
      <c r="K37" s="116"/>
      <c r="L37" s="116"/>
    </row>
    <row r="38" spans="1:12" s="117" customFormat="1" ht="12.75">
      <c r="A38" s="144" t="s">
        <v>307</v>
      </c>
      <c r="B38" s="145"/>
      <c r="C38" s="145"/>
      <c r="D38" s="146"/>
      <c r="E38" s="144" t="s">
        <v>297</v>
      </c>
      <c r="F38" s="145"/>
      <c r="G38" s="145"/>
      <c r="H38" s="142" t="s">
        <v>308</v>
      </c>
      <c r="I38" s="143"/>
      <c r="J38" s="116"/>
      <c r="K38" s="116"/>
      <c r="L38" s="116"/>
    </row>
    <row r="39" spans="1:12" s="117" customFormat="1" ht="12.75">
      <c r="A39" s="125"/>
      <c r="B39" s="126"/>
      <c r="C39" s="127"/>
      <c r="D39" s="128"/>
      <c r="E39" s="24"/>
      <c r="F39" s="127"/>
      <c r="G39" s="128"/>
      <c r="H39" s="24"/>
      <c r="I39" s="129"/>
      <c r="J39" s="116"/>
      <c r="K39" s="116"/>
      <c r="L39" s="116"/>
    </row>
    <row r="40" spans="1:12" s="117" customFormat="1" ht="12.75">
      <c r="A40" s="144" t="s">
        <v>309</v>
      </c>
      <c r="B40" s="145"/>
      <c r="C40" s="145"/>
      <c r="D40" s="146"/>
      <c r="E40" s="144" t="s">
        <v>310</v>
      </c>
      <c r="F40" s="145"/>
      <c r="G40" s="145"/>
      <c r="H40" s="142" t="s">
        <v>311</v>
      </c>
      <c r="I40" s="143"/>
      <c r="J40" s="116"/>
      <c r="K40" s="116"/>
      <c r="L40" s="116"/>
    </row>
    <row r="41" spans="1:12" s="117" customFormat="1" ht="12.75">
      <c r="A41" s="130"/>
      <c r="B41" s="131"/>
      <c r="C41" s="131"/>
      <c r="D41" s="131"/>
      <c r="E41" s="132"/>
      <c r="F41" s="131"/>
      <c r="G41" s="131"/>
      <c r="H41" s="104"/>
      <c r="I41" s="115"/>
      <c r="J41" s="116"/>
      <c r="K41" s="116"/>
      <c r="L41" s="116"/>
    </row>
    <row r="42" spans="1:12" s="117" customFormat="1" ht="12.75">
      <c r="A42" s="144" t="s">
        <v>312</v>
      </c>
      <c r="B42" s="145"/>
      <c r="C42" s="145"/>
      <c r="D42" s="146"/>
      <c r="E42" s="144" t="s">
        <v>297</v>
      </c>
      <c r="F42" s="145"/>
      <c r="G42" s="145"/>
      <c r="H42" s="142" t="s">
        <v>313</v>
      </c>
      <c r="I42" s="143"/>
      <c r="J42" s="116"/>
      <c r="K42" s="116"/>
      <c r="L42" s="116"/>
    </row>
    <row r="43" spans="1:12" s="117" customFormat="1" ht="12.75">
      <c r="A43" s="130"/>
      <c r="B43" s="131"/>
      <c r="C43" s="131"/>
      <c r="D43" s="131"/>
      <c r="E43" s="132"/>
      <c r="F43" s="131"/>
      <c r="G43" s="131"/>
      <c r="H43" s="104"/>
      <c r="I43" s="115"/>
      <c r="J43" s="116"/>
      <c r="K43" s="116"/>
      <c r="L43" s="116"/>
    </row>
    <row r="44" spans="1:12" s="117" customFormat="1" ht="12.75">
      <c r="A44" s="144" t="s">
        <v>314</v>
      </c>
      <c r="B44" s="145"/>
      <c r="C44" s="145"/>
      <c r="D44" s="146"/>
      <c r="E44" s="144" t="s">
        <v>297</v>
      </c>
      <c r="F44" s="145"/>
      <c r="G44" s="145"/>
      <c r="H44" s="142" t="s">
        <v>315</v>
      </c>
      <c r="I44" s="143"/>
      <c r="J44" s="116"/>
      <c r="K44" s="116"/>
      <c r="L44" s="116"/>
    </row>
    <row r="45" spans="1:12" s="117" customFormat="1" ht="12.75">
      <c r="A45" s="130"/>
      <c r="B45" s="131"/>
      <c r="C45" s="131"/>
      <c r="D45" s="131"/>
      <c r="E45" s="132"/>
      <c r="F45" s="131"/>
      <c r="G45" s="131"/>
      <c r="H45" s="104"/>
      <c r="I45" s="115"/>
      <c r="J45" s="116"/>
      <c r="K45" s="116"/>
      <c r="L45" s="116"/>
    </row>
    <row r="46" spans="1:12" s="117" customFormat="1" ht="12.75">
      <c r="A46" s="144" t="s">
        <v>316</v>
      </c>
      <c r="B46" s="145"/>
      <c r="C46" s="145"/>
      <c r="D46" s="146"/>
      <c r="E46" s="144" t="s">
        <v>317</v>
      </c>
      <c r="F46" s="145"/>
      <c r="G46" s="145"/>
      <c r="H46" s="142" t="s">
        <v>318</v>
      </c>
      <c r="I46" s="143"/>
      <c r="J46" s="116"/>
      <c r="K46" s="116"/>
      <c r="L46" s="116"/>
    </row>
    <row r="47" spans="1:12" s="117" customFormat="1" ht="12.75">
      <c r="A47" s="130"/>
      <c r="B47" s="131"/>
      <c r="C47" s="131"/>
      <c r="D47" s="131"/>
      <c r="E47" s="132"/>
      <c r="F47" s="131"/>
      <c r="G47" s="131"/>
      <c r="H47" s="104"/>
      <c r="I47" s="115"/>
      <c r="J47" s="116"/>
      <c r="K47" s="116"/>
      <c r="L47" s="116"/>
    </row>
    <row r="48" spans="1:12" s="117" customFormat="1" ht="12.75">
      <c r="A48" s="144" t="s">
        <v>319</v>
      </c>
      <c r="B48" s="145"/>
      <c r="C48" s="145"/>
      <c r="D48" s="146"/>
      <c r="E48" s="144" t="s">
        <v>297</v>
      </c>
      <c r="F48" s="145"/>
      <c r="G48" s="145"/>
      <c r="H48" s="142" t="s">
        <v>320</v>
      </c>
      <c r="I48" s="143"/>
      <c r="J48" s="116"/>
      <c r="K48" s="116"/>
      <c r="L48" s="116"/>
    </row>
    <row r="49" spans="1:12" s="117" customFormat="1" ht="12.75">
      <c r="A49" s="130"/>
      <c r="B49" s="131"/>
      <c r="C49" s="131"/>
      <c r="D49" s="131"/>
      <c r="E49" s="132"/>
      <c r="F49" s="131"/>
      <c r="G49" s="131"/>
      <c r="H49" s="104"/>
      <c r="I49" s="115"/>
      <c r="J49" s="116"/>
      <c r="K49" s="116"/>
      <c r="L49" s="116"/>
    </row>
    <row r="50" spans="1:12" s="117" customFormat="1" ht="12.75">
      <c r="A50" s="144" t="s">
        <v>321</v>
      </c>
      <c r="B50" s="145"/>
      <c r="C50" s="145"/>
      <c r="D50" s="146"/>
      <c r="E50" s="144" t="s">
        <v>297</v>
      </c>
      <c r="F50" s="145"/>
      <c r="G50" s="145"/>
      <c r="H50" s="142" t="s">
        <v>322</v>
      </c>
      <c r="I50" s="143"/>
      <c r="J50" s="116"/>
      <c r="K50" s="116"/>
      <c r="L50" s="116"/>
    </row>
    <row r="51" spans="1:12" s="117" customFormat="1" ht="12.75">
      <c r="A51" s="130"/>
      <c r="B51" s="131"/>
      <c r="C51" s="131"/>
      <c r="D51" s="131"/>
      <c r="E51" s="132"/>
      <c r="F51" s="131"/>
      <c r="G51" s="131"/>
      <c r="H51" s="104"/>
      <c r="I51" s="115"/>
      <c r="J51" s="116"/>
      <c r="K51" s="116"/>
      <c r="L51" s="116"/>
    </row>
    <row r="52" spans="1:12" s="117" customFormat="1" ht="12.75">
      <c r="A52" s="144" t="s">
        <v>323</v>
      </c>
      <c r="B52" s="145"/>
      <c r="C52" s="145"/>
      <c r="D52" s="146"/>
      <c r="E52" s="144" t="s">
        <v>324</v>
      </c>
      <c r="F52" s="145"/>
      <c r="G52" s="145"/>
      <c r="H52" s="142" t="s">
        <v>325</v>
      </c>
      <c r="I52" s="143"/>
      <c r="J52" s="116"/>
      <c r="K52" s="116"/>
      <c r="L52" s="116"/>
    </row>
    <row r="53" spans="1:12" s="117" customFormat="1" ht="12.75">
      <c r="A53" s="103"/>
      <c r="B53" s="133"/>
      <c r="C53" s="133"/>
      <c r="D53" s="133"/>
      <c r="E53" s="23"/>
      <c r="F53" s="134"/>
      <c r="G53" s="134"/>
      <c r="H53" s="104"/>
      <c r="I53" s="87"/>
      <c r="J53" s="116"/>
      <c r="K53" s="116"/>
      <c r="L53" s="116"/>
    </row>
    <row r="54" spans="1:12" s="117" customFormat="1" ht="12.75">
      <c r="A54" s="144" t="s">
        <v>326</v>
      </c>
      <c r="B54" s="145"/>
      <c r="C54" s="145"/>
      <c r="D54" s="146"/>
      <c r="E54" s="144" t="s">
        <v>297</v>
      </c>
      <c r="F54" s="145"/>
      <c r="G54" s="145"/>
      <c r="H54" s="142" t="s">
        <v>327</v>
      </c>
      <c r="I54" s="143"/>
      <c r="J54" s="116"/>
      <c r="K54" s="116"/>
      <c r="L54" s="116"/>
    </row>
    <row r="55" spans="1:12" s="117" customFormat="1" ht="12.75">
      <c r="A55" s="130"/>
      <c r="B55" s="131"/>
      <c r="C55" s="131"/>
      <c r="D55" s="131"/>
      <c r="E55" s="132"/>
      <c r="F55" s="131"/>
      <c r="G55" s="131"/>
      <c r="H55" s="104"/>
      <c r="I55" s="115"/>
      <c r="J55" s="116"/>
      <c r="K55" s="116"/>
      <c r="L55" s="116"/>
    </row>
    <row r="56" spans="1:12" s="117" customFormat="1" ht="12.75">
      <c r="A56" s="144" t="s">
        <v>328</v>
      </c>
      <c r="B56" s="145"/>
      <c r="C56" s="145"/>
      <c r="D56" s="146"/>
      <c r="E56" s="147" t="s">
        <v>329</v>
      </c>
      <c r="F56" s="148"/>
      <c r="G56" s="149"/>
      <c r="H56" s="142" t="s">
        <v>330</v>
      </c>
      <c r="I56" s="143"/>
      <c r="J56" s="116"/>
      <c r="K56" s="116"/>
      <c r="L56" s="116"/>
    </row>
    <row r="57" spans="1:12" s="117" customFormat="1" ht="12.75">
      <c r="A57" s="130"/>
      <c r="B57" s="131"/>
      <c r="C57" s="131"/>
      <c r="D57" s="131"/>
      <c r="E57" s="132"/>
      <c r="F57" s="131"/>
      <c r="G57" s="131"/>
      <c r="H57" s="104"/>
      <c r="I57" s="115"/>
      <c r="J57" s="116"/>
      <c r="K57" s="116"/>
      <c r="L57" s="116"/>
    </row>
    <row r="58" spans="1:12" s="117" customFormat="1" ht="12.75">
      <c r="A58" s="144" t="s">
        <v>331</v>
      </c>
      <c r="B58" s="145"/>
      <c r="C58" s="145"/>
      <c r="D58" s="146"/>
      <c r="E58" s="147" t="s">
        <v>332</v>
      </c>
      <c r="F58" s="148"/>
      <c r="G58" s="149"/>
      <c r="H58" s="142" t="s">
        <v>333</v>
      </c>
      <c r="I58" s="143"/>
      <c r="J58" s="116"/>
      <c r="K58" s="116"/>
      <c r="L58" s="116"/>
    </row>
    <row r="59" spans="1:12" s="117" customFormat="1" ht="12.75">
      <c r="A59" s="130"/>
      <c r="B59" s="131"/>
      <c r="C59" s="131"/>
      <c r="D59" s="131"/>
      <c r="E59" s="132"/>
      <c r="F59" s="131"/>
      <c r="G59" s="131"/>
      <c r="H59" s="104"/>
      <c r="I59" s="115"/>
      <c r="J59" s="116"/>
      <c r="K59" s="116"/>
      <c r="L59" s="116"/>
    </row>
    <row r="60" spans="1:12" s="117" customFormat="1" ht="12.75">
      <c r="A60" s="144" t="s">
        <v>334</v>
      </c>
      <c r="B60" s="145"/>
      <c r="C60" s="145"/>
      <c r="D60" s="146"/>
      <c r="E60" s="144" t="s">
        <v>297</v>
      </c>
      <c r="F60" s="145"/>
      <c r="G60" s="145"/>
      <c r="H60" s="142" t="s">
        <v>335</v>
      </c>
      <c r="I60" s="143"/>
      <c r="J60" s="116"/>
      <c r="K60" s="116"/>
      <c r="L60" s="116"/>
    </row>
    <row r="61" spans="1:12" s="117" customFormat="1" ht="12.75">
      <c r="A61" s="130"/>
      <c r="B61" s="131"/>
      <c r="C61" s="131"/>
      <c r="D61" s="131"/>
      <c r="E61" s="132"/>
      <c r="F61" s="131"/>
      <c r="G61" s="131"/>
      <c r="H61" s="104"/>
      <c r="I61" s="115"/>
      <c r="J61" s="116"/>
      <c r="K61" s="116"/>
      <c r="L61" s="116"/>
    </row>
    <row r="62" spans="1:12" s="117" customFormat="1" ht="12.75">
      <c r="A62" s="144" t="s">
        <v>336</v>
      </c>
      <c r="B62" s="145"/>
      <c r="C62" s="145"/>
      <c r="D62" s="146"/>
      <c r="E62" s="144" t="s">
        <v>337</v>
      </c>
      <c r="F62" s="145"/>
      <c r="G62" s="145"/>
      <c r="H62" s="142"/>
      <c r="I62" s="143"/>
      <c r="J62" s="116"/>
      <c r="K62" s="116"/>
      <c r="L62" s="116"/>
    </row>
    <row r="63" spans="1:12" s="117" customFormat="1" ht="12.75">
      <c r="A63" s="130"/>
      <c r="B63" s="131"/>
      <c r="C63" s="131"/>
      <c r="D63" s="131"/>
      <c r="E63" s="132"/>
      <c r="F63" s="131"/>
      <c r="G63" s="131"/>
      <c r="H63" s="104"/>
      <c r="I63" s="115"/>
      <c r="J63" s="116"/>
      <c r="K63" s="116"/>
      <c r="L63" s="116"/>
    </row>
    <row r="64" spans="1:12" s="117" customFormat="1" ht="12.75">
      <c r="A64" s="144" t="s">
        <v>338</v>
      </c>
      <c r="B64" s="145"/>
      <c r="C64" s="145"/>
      <c r="D64" s="146"/>
      <c r="E64" s="144" t="s">
        <v>339</v>
      </c>
      <c r="F64" s="145"/>
      <c r="G64" s="145"/>
      <c r="H64" s="142"/>
      <c r="I64" s="143"/>
      <c r="J64" s="116"/>
      <c r="K64" s="116"/>
      <c r="L64" s="116"/>
    </row>
    <row r="65" spans="1:12" ht="12.75">
      <c r="A65" s="86"/>
      <c r="B65" s="28"/>
      <c r="C65" s="29"/>
      <c r="D65" s="30"/>
      <c r="E65" s="16"/>
      <c r="F65" s="29"/>
      <c r="G65" s="30"/>
      <c r="H65" s="16"/>
      <c r="I65" s="80"/>
      <c r="J65" s="10"/>
      <c r="K65" s="10"/>
      <c r="L65" s="10"/>
    </row>
    <row r="66" spans="1:12" ht="12.75">
      <c r="A66" s="88"/>
      <c r="B66" s="32"/>
      <c r="C66" s="32"/>
      <c r="D66" s="20"/>
      <c r="E66" s="20"/>
      <c r="F66" s="32"/>
      <c r="G66" s="20"/>
      <c r="H66" s="20"/>
      <c r="I66" s="89"/>
      <c r="J66" s="10"/>
      <c r="K66" s="10"/>
      <c r="L66" s="10"/>
    </row>
    <row r="67" spans="1:12" ht="12.75">
      <c r="A67" s="167" t="s">
        <v>233</v>
      </c>
      <c r="B67" s="168"/>
      <c r="C67" s="169"/>
      <c r="D67" s="164"/>
      <c r="E67" s="26"/>
      <c r="F67" s="174"/>
      <c r="G67" s="178"/>
      <c r="H67" s="178"/>
      <c r="I67" s="179"/>
      <c r="J67" s="10"/>
      <c r="K67" s="10"/>
      <c r="L67" s="10"/>
    </row>
    <row r="68" spans="1:12" ht="12.75">
      <c r="A68" s="86"/>
      <c r="B68" s="28"/>
      <c r="C68" s="171"/>
      <c r="D68" s="172"/>
      <c r="E68" s="16"/>
      <c r="F68" s="171"/>
      <c r="G68" s="173"/>
      <c r="H68" s="33"/>
      <c r="I68" s="90"/>
      <c r="J68" s="10"/>
      <c r="K68" s="10"/>
      <c r="L68" s="10"/>
    </row>
    <row r="69" spans="1:12" ht="12.75">
      <c r="A69" s="167" t="s">
        <v>234</v>
      </c>
      <c r="B69" s="168"/>
      <c r="C69" s="174" t="s">
        <v>290</v>
      </c>
      <c r="D69" s="176"/>
      <c r="E69" s="176"/>
      <c r="F69" s="176"/>
      <c r="G69" s="176"/>
      <c r="H69" s="176"/>
      <c r="I69" s="177"/>
      <c r="J69" s="10"/>
      <c r="K69" s="10"/>
      <c r="L69" s="10"/>
    </row>
    <row r="70" spans="1:12" ht="12.75">
      <c r="A70" s="79"/>
      <c r="B70" s="22"/>
      <c r="C70" s="21" t="s">
        <v>235</v>
      </c>
      <c r="D70" s="16"/>
      <c r="E70" s="16"/>
      <c r="F70" s="16"/>
      <c r="G70" s="16"/>
      <c r="H70" s="16"/>
      <c r="I70" s="80"/>
      <c r="J70" s="10"/>
      <c r="K70" s="10"/>
      <c r="L70" s="10"/>
    </row>
    <row r="71" spans="1:12" ht="12.75">
      <c r="A71" s="167" t="s">
        <v>236</v>
      </c>
      <c r="B71" s="168"/>
      <c r="C71" s="169" t="s">
        <v>291</v>
      </c>
      <c r="D71" s="163"/>
      <c r="E71" s="164"/>
      <c r="F71" s="16"/>
      <c r="G71" s="46" t="s">
        <v>237</v>
      </c>
      <c r="H71" s="169" t="s">
        <v>292</v>
      </c>
      <c r="I71" s="164"/>
      <c r="J71" s="10"/>
      <c r="K71" s="10"/>
      <c r="L71" s="10"/>
    </row>
    <row r="72" spans="1:12" ht="12.75">
      <c r="A72" s="79"/>
      <c r="B72" s="22"/>
      <c r="C72" s="21"/>
      <c r="D72" s="16"/>
      <c r="E72" s="16"/>
      <c r="F72" s="16"/>
      <c r="G72" s="16"/>
      <c r="H72" s="16"/>
      <c r="I72" s="80"/>
      <c r="J72" s="10"/>
      <c r="K72" s="10"/>
      <c r="L72" s="10"/>
    </row>
    <row r="73" spans="1:12" ht="12.75">
      <c r="A73" s="167" t="s">
        <v>223</v>
      </c>
      <c r="B73" s="168"/>
      <c r="C73" s="162" t="s">
        <v>286</v>
      </c>
      <c r="D73" s="163"/>
      <c r="E73" s="163"/>
      <c r="F73" s="163"/>
      <c r="G73" s="163"/>
      <c r="H73" s="163"/>
      <c r="I73" s="164"/>
      <c r="J73" s="10"/>
      <c r="K73" s="10"/>
      <c r="L73" s="10"/>
    </row>
    <row r="74" spans="1:12" ht="12.75">
      <c r="A74" s="79"/>
      <c r="B74" s="22"/>
      <c r="C74" s="16"/>
      <c r="D74" s="16"/>
      <c r="E74" s="16"/>
      <c r="F74" s="16"/>
      <c r="G74" s="16"/>
      <c r="H74" s="16"/>
      <c r="I74" s="80"/>
      <c r="J74" s="10"/>
      <c r="K74" s="10"/>
      <c r="L74" s="10"/>
    </row>
    <row r="75" spans="1:12" ht="12.75">
      <c r="A75" s="165" t="s">
        <v>238</v>
      </c>
      <c r="B75" s="166"/>
      <c r="C75" s="169" t="s">
        <v>293</v>
      </c>
      <c r="D75" s="163"/>
      <c r="E75" s="163"/>
      <c r="F75" s="163"/>
      <c r="G75" s="163"/>
      <c r="H75" s="163"/>
      <c r="I75" s="170"/>
      <c r="J75" s="10"/>
      <c r="K75" s="10"/>
      <c r="L75" s="10"/>
    </row>
    <row r="76" spans="1:12" ht="12.75">
      <c r="A76" s="91"/>
      <c r="B76" s="20"/>
      <c r="C76" s="154" t="s">
        <v>239</v>
      </c>
      <c r="D76" s="154"/>
      <c r="E76" s="154"/>
      <c r="F76" s="154"/>
      <c r="G76" s="154"/>
      <c r="H76" s="154"/>
      <c r="I76" s="92"/>
      <c r="J76" s="10"/>
      <c r="K76" s="10"/>
      <c r="L76" s="10"/>
    </row>
    <row r="77" spans="1:12" ht="12.75">
      <c r="A77" s="91"/>
      <c r="B77" s="20"/>
      <c r="C77" s="34"/>
      <c r="D77" s="34"/>
      <c r="E77" s="34"/>
      <c r="F77" s="34"/>
      <c r="G77" s="34"/>
      <c r="H77" s="34"/>
      <c r="I77" s="92"/>
      <c r="J77" s="10"/>
      <c r="K77" s="10"/>
      <c r="L77" s="10"/>
    </row>
    <row r="78" spans="1:12" ht="12.75">
      <c r="A78" s="91"/>
      <c r="B78" s="160" t="s">
        <v>240</v>
      </c>
      <c r="C78" s="161"/>
      <c r="D78" s="161"/>
      <c r="E78" s="161"/>
      <c r="F78" s="44"/>
      <c r="G78" s="44"/>
      <c r="H78" s="44"/>
      <c r="I78" s="93"/>
      <c r="J78" s="10"/>
      <c r="K78" s="10"/>
      <c r="L78" s="10"/>
    </row>
    <row r="79" spans="1:12" ht="12.75">
      <c r="A79" s="91"/>
      <c r="B79" s="138" t="s">
        <v>348</v>
      </c>
      <c r="C79" s="139"/>
      <c r="D79" s="139"/>
      <c r="E79" s="139"/>
      <c r="F79" s="139"/>
      <c r="G79" s="139"/>
      <c r="H79" s="94"/>
      <c r="I79" s="95"/>
      <c r="J79" s="10"/>
      <c r="K79" s="10"/>
      <c r="L79" s="10"/>
    </row>
    <row r="80" spans="1:12" ht="12.75">
      <c r="A80" s="91"/>
      <c r="B80" s="138" t="s">
        <v>349</v>
      </c>
      <c r="C80" s="139"/>
      <c r="D80" s="139"/>
      <c r="E80" s="139"/>
      <c r="F80" s="139"/>
      <c r="G80" s="139"/>
      <c r="H80" s="94"/>
      <c r="I80" s="93"/>
      <c r="J80" s="10"/>
      <c r="K80" s="10"/>
      <c r="L80" s="10"/>
    </row>
    <row r="81" spans="1:12" ht="12.75">
      <c r="A81" s="91"/>
      <c r="B81" s="138" t="s">
        <v>352</v>
      </c>
      <c r="C81" s="139"/>
      <c r="D81" s="139"/>
      <c r="E81" s="139"/>
      <c r="F81" s="140"/>
      <c r="G81" s="140"/>
      <c r="H81" s="94"/>
      <c r="I81" s="95"/>
      <c r="J81" s="10"/>
      <c r="K81" s="10"/>
      <c r="L81" s="10"/>
    </row>
    <row r="82" spans="1:12" ht="12.75">
      <c r="A82" s="91"/>
      <c r="B82" s="138" t="s">
        <v>350</v>
      </c>
      <c r="C82" s="140"/>
      <c r="D82" s="140"/>
      <c r="E82" s="140"/>
      <c r="F82" s="140"/>
      <c r="G82" s="140"/>
      <c r="H82" s="94"/>
      <c r="I82" s="95"/>
      <c r="J82" s="10"/>
      <c r="K82" s="10"/>
      <c r="L82" s="10"/>
    </row>
    <row r="83" spans="1:12" ht="12.75">
      <c r="A83" s="91"/>
      <c r="B83" s="138" t="s">
        <v>351</v>
      </c>
      <c r="C83" s="141"/>
      <c r="D83" s="141"/>
      <c r="E83" s="141"/>
      <c r="F83" s="141"/>
      <c r="J83" s="10"/>
      <c r="K83" s="10"/>
      <c r="L83" s="10"/>
    </row>
    <row r="84" spans="1:12" ht="12.75">
      <c r="A84" s="96" t="s">
        <v>241</v>
      </c>
      <c r="B84" s="16"/>
      <c r="C84" s="16"/>
      <c r="D84" s="16"/>
      <c r="F84" s="31"/>
      <c r="J84" s="10"/>
      <c r="K84" s="10"/>
      <c r="L84" s="10"/>
    </row>
    <row r="85" spans="1:12" ht="13.5" thickBot="1">
      <c r="A85" s="76"/>
      <c r="B85" s="137"/>
      <c r="C85" s="26"/>
      <c r="D85" s="26"/>
      <c r="E85" s="20" t="s">
        <v>242</v>
      </c>
      <c r="F85" s="26"/>
      <c r="G85" s="141"/>
      <c r="H85" s="35"/>
      <c r="I85" s="97"/>
      <c r="J85" s="10"/>
      <c r="K85" s="10"/>
      <c r="L85" s="10"/>
    </row>
    <row r="86" spans="1:12" ht="12.75">
      <c r="A86" s="98"/>
      <c r="G86" s="155" t="s">
        <v>243</v>
      </c>
      <c r="H86" s="156"/>
      <c r="I86" s="157"/>
      <c r="J86" s="10"/>
      <c r="K86" s="10"/>
      <c r="L86" s="10"/>
    </row>
  </sheetData>
  <sheetProtection/>
  <protectedRanges>
    <protectedRange sqref="A30:I30 E42:G52 E54:G55 E57:G57 E59:G64" name="Range1_10_1"/>
    <protectedRange sqref="A32:G32" name="Range1_11_1"/>
    <protectedRange sqref="A34:G34 E56:G56 E58:G58" name="Range1_12_1"/>
    <protectedRange sqref="E38:G38" name="Range1_13_1"/>
  </protectedRanges>
  <mergeCells count="104">
    <mergeCell ref="A2:D2"/>
    <mergeCell ref="A4:I4"/>
    <mergeCell ref="A6:B6"/>
    <mergeCell ref="C6:D6"/>
    <mergeCell ref="C12:I12"/>
    <mergeCell ref="F14:I14"/>
    <mergeCell ref="C8:D8"/>
    <mergeCell ref="C14:D14"/>
    <mergeCell ref="A20:B20"/>
    <mergeCell ref="G22:H22"/>
    <mergeCell ref="H28:I28"/>
    <mergeCell ref="C10:D10"/>
    <mergeCell ref="G26:H26"/>
    <mergeCell ref="A12:B12"/>
    <mergeCell ref="A14:B14"/>
    <mergeCell ref="A22:B22"/>
    <mergeCell ref="A1:C1"/>
    <mergeCell ref="D24:G24"/>
    <mergeCell ref="E30:G30"/>
    <mergeCell ref="A28:D28"/>
    <mergeCell ref="E28:G28"/>
    <mergeCell ref="C18:I18"/>
    <mergeCell ref="A24:B24"/>
    <mergeCell ref="A8:B8"/>
    <mergeCell ref="A16:B16"/>
    <mergeCell ref="A10:B11"/>
    <mergeCell ref="A69:B69"/>
    <mergeCell ref="C69:I69"/>
    <mergeCell ref="H71:I71"/>
    <mergeCell ref="C67:D67"/>
    <mergeCell ref="F67:I67"/>
    <mergeCell ref="C20:I20"/>
    <mergeCell ref="A71:B71"/>
    <mergeCell ref="D22:F22"/>
    <mergeCell ref="A30:D30"/>
    <mergeCell ref="H30:I30"/>
    <mergeCell ref="A67:B67"/>
    <mergeCell ref="A58:D58"/>
    <mergeCell ref="E58:G58"/>
    <mergeCell ref="E60:G60"/>
    <mergeCell ref="C16:I16"/>
    <mergeCell ref="A26:B26"/>
    <mergeCell ref="A18:B18"/>
    <mergeCell ref="H58:I58"/>
    <mergeCell ref="A60:D60"/>
    <mergeCell ref="B78:E78"/>
    <mergeCell ref="C73:I73"/>
    <mergeCell ref="A75:B75"/>
    <mergeCell ref="A73:B73"/>
    <mergeCell ref="C75:I75"/>
    <mergeCell ref="C71:E71"/>
    <mergeCell ref="C68:D68"/>
    <mergeCell ref="F68:G68"/>
    <mergeCell ref="C76:H76"/>
    <mergeCell ref="G86:I86"/>
    <mergeCell ref="A48:D48"/>
    <mergeCell ref="E48:G48"/>
    <mergeCell ref="H48:I48"/>
    <mergeCell ref="C37:D37"/>
    <mergeCell ref="F37:G37"/>
    <mergeCell ref="A38:D38"/>
    <mergeCell ref="E38:G38"/>
    <mergeCell ref="H38:I38"/>
    <mergeCell ref="D31:G31"/>
    <mergeCell ref="A34:D34"/>
    <mergeCell ref="E34:G34"/>
    <mergeCell ref="H34:I34"/>
    <mergeCell ref="A36:D36"/>
    <mergeCell ref="E36:G36"/>
    <mergeCell ref="H36:I36"/>
    <mergeCell ref="A32:D32"/>
    <mergeCell ref="E32:G32"/>
    <mergeCell ref="H32:I32"/>
    <mergeCell ref="A40:D40"/>
    <mergeCell ref="E40:G40"/>
    <mergeCell ref="H40:I40"/>
    <mergeCell ref="A42:D42"/>
    <mergeCell ref="E42:G42"/>
    <mergeCell ref="H42:I42"/>
    <mergeCell ref="A44:D44"/>
    <mergeCell ref="E44:G44"/>
    <mergeCell ref="H44:I44"/>
    <mergeCell ref="A46:D46"/>
    <mergeCell ref="E46:G46"/>
    <mergeCell ref="H46:I46"/>
    <mergeCell ref="A50:D50"/>
    <mergeCell ref="E50:G50"/>
    <mergeCell ref="H50:I50"/>
    <mergeCell ref="A52:D52"/>
    <mergeCell ref="E52:G52"/>
    <mergeCell ref="H52:I52"/>
    <mergeCell ref="A54:D54"/>
    <mergeCell ref="E54:G54"/>
    <mergeCell ref="H54:I54"/>
    <mergeCell ref="A56:D56"/>
    <mergeCell ref="E56:G56"/>
    <mergeCell ref="H56:I56"/>
    <mergeCell ref="H60:I60"/>
    <mergeCell ref="A62:D62"/>
    <mergeCell ref="E62:G62"/>
    <mergeCell ref="H62:I62"/>
    <mergeCell ref="A64:D64"/>
    <mergeCell ref="E64:G64"/>
    <mergeCell ref="H64:I6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64" r:id="rId1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view="pageBreakPreview" zoomScale="110" zoomScaleSheetLayoutView="110" zoomScalePageLayoutView="0" workbookViewId="0" topLeftCell="A1">
      <selection activeCell="K102" sqref="K102"/>
    </sheetView>
  </sheetViews>
  <sheetFormatPr defaultColWidth="9.140625" defaultRowHeight="12.75"/>
  <cols>
    <col min="1" max="9" width="9.140625" style="47" customWidth="1"/>
    <col min="10" max="10" width="11.28125" style="47" customWidth="1"/>
    <col min="11" max="11" width="11.140625" style="61" customWidth="1"/>
    <col min="12" max="12" width="14.140625" style="47" bestFit="1" customWidth="1"/>
    <col min="13" max="14" width="15.140625" style="47" bestFit="1" customWidth="1"/>
    <col min="15" max="16384" width="9.140625" style="47" customWidth="1"/>
  </cols>
  <sheetData>
    <row r="1" spans="1:11" ht="12.75" customHeight="1">
      <c r="A1" s="209" t="s">
        <v>127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341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347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33.75">
      <c r="A4" s="214" t="s">
        <v>50</v>
      </c>
      <c r="B4" s="215"/>
      <c r="C4" s="215"/>
      <c r="D4" s="215"/>
      <c r="E4" s="215"/>
      <c r="F4" s="215"/>
      <c r="G4" s="215"/>
      <c r="H4" s="216"/>
      <c r="I4" s="52" t="s">
        <v>244</v>
      </c>
      <c r="J4" s="53" t="s">
        <v>342</v>
      </c>
      <c r="K4" s="53" t="s">
        <v>343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1">
        <v>2</v>
      </c>
      <c r="J5" s="50">
        <v>3</v>
      </c>
      <c r="K5" s="50">
        <v>4</v>
      </c>
    </row>
    <row r="6" spans="1:11" ht="12.75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9"/>
    </row>
    <row r="7" spans="1:11" ht="12.75">
      <c r="A7" s="221" t="s">
        <v>51</v>
      </c>
      <c r="B7" s="222"/>
      <c r="C7" s="222"/>
      <c r="D7" s="222"/>
      <c r="E7" s="222"/>
      <c r="F7" s="222"/>
      <c r="G7" s="222"/>
      <c r="H7" s="223"/>
      <c r="I7" s="3">
        <v>1</v>
      </c>
      <c r="J7" s="6"/>
      <c r="K7" s="6"/>
    </row>
    <row r="8" spans="1:11" ht="12.75">
      <c r="A8" s="224" t="s">
        <v>8</v>
      </c>
      <c r="B8" s="225"/>
      <c r="C8" s="225"/>
      <c r="D8" s="225"/>
      <c r="E8" s="225"/>
      <c r="F8" s="225"/>
      <c r="G8" s="225"/>
      <c r="H8" s="226"/>
      <c r="I8" s="1">
        <v>2</v>
      </c>
      <c r="J8" s="112">
        <f>J9+J16+J26+J35+J39</f>
        <v>1012441615</v>
      </c>
      <c r="K8" s="112">
        <f>K9+K16+K26+K35+K39</f>
        <v>944995165.1118743</v>
      </c>
    </row>
    <row r="9" spans="1:11" ht="12.75">
      <c r="A9" s="206" t="s">
        <v>171</v>
      </c>
      <c r="B9" s="207"/>
      <c r="C9" s="207"/>
      <c r="D9" s="207"/>
      <c r="E9" s="207"/>
      <c r="F9" s="207"/>
      <c r="G9" s="207"/>
      <c r="H9" s="208"/>
      <c r="I9" s="1">
        <v>3</v>
      </c>
      <c r="J9" s="112">
        <f>SUM(J10:J15)</f>
        <v>5079699</v>
      </c>
      <c r="K9" s="112">
        <f>SUM(K10:K15)</f>
        <v>0</v>
      </c>
    </row>
    <row r="10" spans="1:11" ht="12.75">
      <c r="A10" s="206" t="s">
        <v>99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9</v>
      </c>
      <c r="B11" s="207"/>
      <c r="C11" s="207"/>
      <c r="D11" s="207"/>
      <c r="E11" s="207"/>
      <c r="F11" s="207"/>
      <c r="G11" s="207"/>
      <c r="H11" s="208"/>
      <c r="I11" s="1">
        <v>5</v>
      </c>
      <c r="J11" s="7"/>
      <c r="K11" s="7"/>
    </row>
    <row r="12" spans="1:11" ht="12.75">
      <c r="A12" s="206" t="s">
        <v>100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5079699</v>
      </c>
      <c r="K12" s="7"/>
    </row>
    <row r="13" spans="1:11" ht="12.75">
      <c r="A13" s="206" t="s">
        <v>174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175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176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172</v>
      </c>
      <c r="B16" s="207"/>
      <c r="C16" s="207"/>
      <c r="D16" s="207"/>
      <c r="E16" s="207"/>
      <c r="F16" s="207"/>
      <c r="G16" s="207"/>
      <c r="H16" s="208"/>
      <c r="I16" s="1">
        <v>10</v>
      </c>
      <c r="J16" s="112">
        <f>SUM(J17:J25)</f>
        <v>228584467</v>
      </c>
      <c r="K16" s="112">
        <f>SUM(K17:K25)</f>
        <v>214101335.2817965</v>
      </c>
    </row>
    <row r="17" spans="1:11" ht="12.75">
      <c r="A17" s="206" t="s">
        <v>177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13915295</v>
      </c>
      <c r="K17" s="7">
        <v>13239193.98</v>
      </c>
    </row>
    <row r="18" spans="1:11" ht="12.75">
      <c r="A18" s="206" t="s">
        <v>213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77767645</v>
      </c>
      <c r="K18" s="7">
        <v>72553372.25999999</v>
      </c>
    </row>
    <row r="19" spans="1:11" ht="12.75">
      <c r="A19" s="206" t="s">
        <v>178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289819</v>
      </c>
      <c r="K19" s="7">
        <v>197922.26000000164</v>
      </c>
    </row>
    <row r="20" spans="1:11" ht="12.75">
      <c r="A20" s="206" t="s">
        <v>21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243557</v>
      </c>
      <c r="K20" s="7">
        <v>165035.59900000226</v>
      </c>
    </row>
    <row r="21" spans="1:11" ht="12.75">
      <c r="A21" s="206" t="s">
        <v>22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63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/>
      <c r="K22" s="7"/>
    </row>
    <row r="23" spans="1:11" ht="12.75">
      <c r="A23" s="206" t="s">
        <v>64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/>
      <c r="K23" s="7"/>
    </row>
    <row r="24" spans="1:11" ht="12.75">
      <c r="A24" s="206" t="s">
        <v>65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49796</v>
      </c>
      <c r="K24" s="7">
        <v>49796</v>
      </c>
    </row>
    <row r="25" spans="1:11" ht="12.75">
      <c r="A25" s="206" t="s">
        <v>66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136318355</v>
      </c>
      <c r="K25" s="7">
        <v>127896015.18279648</v>
      </c>
    </row>
    <row r="26" spans="1:14" ht="12.75">
      <c r="A26" s="206" t="s">
        <v>159</v>
      </c>
      <c r="B26" s="207"/>
      <c r="C26" s="207"/>
      <c r="D26" s="207"/>
      <c r="E26" s="207"/>
      <c r="F26" s="207"/>
      <c r="G26" s="207"/>
      <c r="H26" s="208"/>
      <c r="I26" s="1">
        <v>20</v>
      </c>
      <c r="J26" s="112">
        <f>SUM(J27:J34)</f>
        <v>38600975</v>
      </c>
      <c r="K26" s="112">
        <f>SUM(K27:K34)</f>
        <v>28955530.669999998</v>
      </c>
      <c r="N26" s="105"/>
    </row>
    <row r="27" spans="1:11" ht="12.75">
      <c r="A27" s="206" t="s">
        <v>67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/>
      <c r="K27" s="7"/>
    </row>
    <row r="28" spans="1:13" ht="12.75">
      <c r="A28" s="206" t="s">
        <v>68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  <c r="M28" s="105"/>
    </row>
    <row r="29" spans="1:11" ht="12.75">
      <c r="A29" s="206" t="s">
        <v>69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26934953</v>
      </c>
      <c r="K29" s="7">
        <v>26934952.61</v>
      </c>
    </row>
    <row r="30" spans="1:13" ht="12.75">
      <c r="A30" s="206" t="s">
        <v>74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  <c r="M30" s="105"/>
    </row>
    <row r="31" spans="1:13" ht="12.75">
      <c r="A31" s="206" t="s">
        <v>75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28634</v>
      </c>
      <c r="K31" s="7">
        <v>27745</v>
      </c>
      <c r="M31" s="105"/>
    </row>
    <row r="32" spans="1:11" ht="12.75">
      <c r="A32" s="206" t="s">
        <v>76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1948363</v>
      </c>
      <c r="K32" s="7">
        <v>1947977.5599999996</v>
      </c>
    </row>
    <row r="33" spans="1:13" ht="12.75">
      <c r="A33" s="206" t="s">
        <v>70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  <c r="M33" s="105"/>
    </row>
    <row r="34" spans="1:13" ht="12.75">
      <c r="A34" s="206" t="s">
        <v>152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>
        <v>9689025</v>
      </c>
      <c r="K34" s="7">
        <v>44855.5</v>
      </c>
      <c r="M34" s="105"/>
    </row>
    <row r="35" spans="1:11" ht="12.75">
      <c r="A35" s="206" t="s">
        <v>153</v>
      </c>
      <c r="B35" s="207"/>
      <c r="C35" s="207"/>
      <c r="D35" s="207"/>
      <c r="E35" s="207"/>
      <c r="F35" s="207"/>
      <c r="G35" s="207"/>
      <c r="H35" s="208"/>
      <c r="I35" s="1">
        <v>29</v>
      </c>
      <c r="J35" s="112">
        <f>SUM(J36:J38)</f>
        <v>740176474</v>
      </c>
      <c r="K35" s="112">
        <f>SUM(K36:K38)</f>
        <v>701938299.1600778</v>
      </c>
    </row>
    <row r="36" spans="1:12" ht="12.75">
      <c r="A36" s="206" t="s">
        <v>71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  <c r="L36" s="105"/>
    </row>
    <row r="37" spans="1:11" ht="12.75">
      <c r="A37" s="206" t="s">
        <v>72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73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740176474</v>
      </c>
      <c r="K38" s="7">
        <v>701938299.1600778</v>
      </c>
    </row>
    <row r="39" spans="1:11" ht="12.75">
      <c r="A39" s="206" t="s">
        <v>154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224" t="s">
        <v>206</v>
      </c>
      <c r="B40" s="225"/>
      <c r="C40" s="225"/>
      <c r="D40" s="225"/>
      <c r="E40" s="225"/>
      <c r="F40" s="225"/>
      <c r="G40" s="225"/>
      <c r="H40" s="226"/>
      <c r="I40" s="1">
        <v>34</v>
      </c>
      <c r="J40" s="112">
        <f>J41+J49+J56+J64</f>
        <v>434253321</v>
      </c>
      <c r="K40" s="112">
        <f>K41+K49+K56+K64</f>
        <v>384723391.61574566</v>
      </c>
    </row>
    <row r="41" spans="1:12" ht="12.75">
      <c r="A41" s="206" t="s">
        <v>91</v>
      </c>
      <c r="B41" s="207"/>
      <c r="C41" s="207"/>
      <c r="D41" s="207"/>
      <c r="E41" s="207"/>
      <c r="F41" s="207"/>
      <c r="G41" s="207"/>
      <c r="H41" s="208"/>
      <c r="I41" s="1">
        <v>35</v>
      </c>
      <c r="J41" s="112">
        <f>SUM(J42:J48)</f>
        <v>218268863</v>
      </c>
      <c r="K41" s="112">
        <f>SUM(K42:K48)</f>
        <v>196917186.88574573</v>
      </c>
      <c r="L41" s="105"/>
    </row>
    <row r="42" spans="1:11" ht="12.75">
      <c r="A42" s="206" t="s">
        <v>103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16385</v>
      </c>
      <c r="K42" s="7">
        <v>124837.92</v>
      </c>
    </row>
    <row r="43" spans="1:11" ht="12.75">
      <c r="A43" s="206" t="s">
        <v>104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19651988</v>
      </c>
      <c r="K43" s="7">
        <v>17341884.82479929</v>
      </c>
    </row>
    <row r="44" spans="1:11" ht="12.75">
      <c r="A44" s="206" t="s">
        <v>77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198600490</v>
      </c>
      <c r="K44" s="7">
        <v>179450464.14094645</v>
      </c>
    </row>
    <row r="45" spans="1:11" ht="12.75">
      <c r="A45" s="206" t="s">
        <v>78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/>
      <c r="K45" s="7"/>
    </row>
    <row r="46" spans="1:11" ht="12.75">
      <c r="A46" s="206" t="s">
        <v>79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/>
      <c r="K46" s="7"/>
    </row>
    <row r="47" spans="1:11" ht="12.75">
      <c r="A47" s="206" t="s">
        <v>80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81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4" ht="12.75">
      <c r="A49" s="206" t="s">
        <v>92</v>
      </c>
      <c r="B49" s="207"/>
      <c r="C49" s="207"/>
      <c r="D49" s="207"/>
      <c r="E49" s="207"/>
      <c r="F49" s="207"/>
      <c r="G49" s="207"/>
      <c r="H49" s="208"/>
      <c r="I49" s="1">
        <v>43</v>
      </c>
      <c r="J49" s="112">
        <f>SUM(J50:J55)</f>
        <v>142049365</v>
      </c>
      <c r="K49" s="112">
        <f>SUM(K50:K55)</f>
        <v>121887718.62999992</v>
      </c>
      <c r="N49" s="105"/>
    </row>
    <row r="50" spans="1:13" ht="12.75">
      <c r="A50" s="206" t="s">
        <v>166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4607620</v>
      </c>
      <c r="K50" s="7">
        <v>1822140.52</v>
      </c>
      <c r="M50" s="105"/>
    </row>
    <row r="51" spans="1:14" ht="12.75">
      <c r="A51" s="206" t="s">
        <v>167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104217814</v>
      </c>
      <c r="K51" s="7">
        <v>75592651.74999993</v>
      </c>
      <c r="M51" s="109"/>
      <c r="N51" s="109"/>
    </row>
    <row r="52" spans="1:11" ht="12.75">
      <c r="A52" s="206" t="s">
        <v>168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169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136877</v>
      </c>
      <c r="K53" s="7">
        <v>91858.80999999982</v>
      </c>
    </row>
    <row r="54" spans="1:12" ht="12.75">
      <c r="A54" s="206" t="s">
        <v>5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1695906</v>
      </c>
      <c r="K54" s="7">
        <v>1397284.5499999998</v>
      </c>
      <c r="L54" s="105"/>
    </row>
    <row r="55" spans="1:13" ht="12.75">
      <c r="A55" s="206" t="s">
        <v>6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31391148</v>
      </c>
      <c r="K55" s="7">
        <v>42983783</v>
      </c>
      <c r="L55" s="109"/>
      <c r="M55" s="109"/>
    </row>
    <row r="56" spans="1:12" ht="12.75">
      <c r="A56" s="206" t="s">
        <v>93</v>
      </c>
      <c r="B56" s="207"/>
      <c r="C56" s="207"/>
      <c r="D56" s="207"/>
      <c r="E56" s="207"/>
      <c r="F56" s="207"/>
      <c r="G56" s="207"/>
      <c r="H56" s="208"/>
      <c r="I56" s="1">
        <v>50</v>
      </c>
      <c r="J56" s="112">
        <f>SUM(J57:J63)</f>
        <v>67243430</v>
      </c>
      <c r="K56" s="112">
        <f>SUM(K57:K63)</f>
        <v>61984631.4</v>
      </c>
      <c r="L56" s="109"/>
    </row>
    <row r="57" spans="1:11" ht="12.75">
      <c r="A57" s="206" t="s">
        <v>67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68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7999150</v>
      </c>
      <c r="K58" s="7">
        <v>3111499.999999999</v>
      </c>
    </row>
    <row r="59" spans="1:12" ht="12.75">
      <c r="A59" s="206" t="s">
        <v>208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  <c r="L59" s="105"/>
    </row>
    <row r="60" spans="1:11" ht="12.75">
      <c r="A60" s="206" t="s">
        <v>74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3" ht="12.75">
      <c r="A61" s="206" t="s">
        <v>75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915440</v>
      </c>
      <c r="K61" s="7">
        <v>807684.8399999992</v>
      </c>
      <c r="M61" s="105"/>
    </row>
    <row r="62" spans="1:13" ht="12.75">
      <c r="A62" s="206" t="s">
        <v>76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58328840</v>
      </c>
      <c r="K62" s="7">
        <v>58065446.56</v>
      </c>
      <c r="M62" s="105"/>
    </row>
    <row r="63" spans="1:13" ht="12.75">
      <c r="A63" s="206" t="s">
        <v>40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  <c r="M63" s="105"/>
    </row>
    <row r="64" spans="1:11" ht="12.75">
      <c r="A64" s="206" t="s">
        <v>173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6691663</v>
      </c>
      <c r="K64" s="7">
        <v>3933854.7000000207</v>
      </c>
    </row>
    <row r="65" spans="1:13" ht="12.75">
      <c r="A65" s="224" t="s">
        <v>47</v>
      </c>
      <c r="B65" s="225"/>
      <c r="C65" s="225"/>
      <c r="D65" s="225"/>
      <c r="E65" s="225"/>
      <c r="F65" s="225"/>
      <c r="G65" s="225"/>
      <c r="H65" s="226"/>
      <c r="I65" s="1">
        <v>59</v>
      </c>
      <c r="J65" s="7">
        <v>3481690</v>
      </c>
      <c r="K65" s="7">
        <v>28064863.27</v>
      </c>
      <c r="M65" s="105"/>
    </row>
    <row r="66" spans="1:11" ht="12.75">
      <c r="A66" s="224" t="s">
        <v>207</v>
      </c>
      <c r="B66" s="225"/>
      <c r="C66" s="225"/>
      <c r="D66" s="225"/>
      <c r="E66" s="225"/>
      <c r="F66" s="225"/>
      <c r="G66" s="225"/>
      <c r="H66" s="226"/>
      <c r="I66" s="1">
        <v>60</v>
      </c>
      <c r="J66" s="112">
        <f>J7+J8+J40+J65</f>
        <v>1450176626</v>
      </c>
      <c r="K66" s="112">
        <f>K7+K8+K40+K65</f>
        <v>1357783419.99762</v>
      </c>
    </row>
    <row r="67" spans="1:13" ht="12.75">
      <c r="A67" s="230" t="s">
        <v>82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>
        <v>202107000</v>
      </c>
      <c r="K67" s="8">
        <v>197624705</v>
      </c>
      <c r="L67" s="105"/>
      <c r="M67" s="105"/>
    </row>
    <row r="68" spans="1:11" ht="12.75">
      <c r="A68" s="227" t="s">
        <v>49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21" t="s">
        <v>160</v>
      </c>
      <c r="B69" s="222"/>
      <c r="C69" s="222"/>
      <c r="D69" s="222"/>
      <c r="E69" s="222"/>
      <c r="F69" s="222"/>
      <c r="G69" s="222"/>
      <c r="H69" s="223"/>
      <c r="I69" s="3">
        <v>62</v>
      </c>
      <c r="J69" s="113">
        <f>J70+J71+J72+J78+J79+J82+J85</f>
        <v>261527831</v>
      </c>
      <c r="K69" s="113">
        <f>K70+K71+K72+K78+K79+K82+K85</f>
        <v>56117595.758123994</v>
      </c>
    </row>
    <row r="70" spans="1:11" ht="12.75">
      <c r="A70" s="206" t="s">
        <v>117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270904000</v>
      </c>
      <c r="K70" s="7">
        <v>270904000</v>
      </c>
    </row>
    <row r="71" spans="1:11" ht="12.75">
      <c r="A71" s="206" t="s">
        <v>118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85140629</v>
      </c>
      <c r="K71" s="7">
        <v>0</v>
      </c>
    </row>
    <row r="72" spans="1:11" ht="12.75">
      <c r="A72" s="206" t="s">
        <v>119</v>
      </c>
      <c r="B72" s="207"/>
      <c r="C72" s="207"/>
      <c r="D72" s="207"/>
      <c r="E72" s="207"/>
      <c r="F72" s="207"/>
      <c r="G72" s="207"/>
      <c r="H72" s="208"/>
      <c r="I72" s="1">
        <v>65</v>
      </c>
      <c r="J72" s="112">
        <f>J73+J74-J75+J76+J77</f>
        <v>5334878</v>
      </c>
      <c r="K72" s="112">
        <f>K73+K74-K75+K76+K77</f>
        <v>-44474803.41180001</v>
      </c>
    </row>
    <row r="73" spans="1:13" ht="12.75">
      <c r="A73" s="206" t="s">
        <v>120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8266600</v>
      </c>
      <c r="K73" s="7">
        <v>8266600</v>
      </c>
      <c r="M73" s="105"/>
    </row>
    <row r="74" spans="1:11" ht="12.75">
      <c r="A74" s="206" t="s">
        <v>121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9000000</v>
      </c>
      <c r="K74" s="7"/>
    </row>
    <row r="75" spans="1:11" ht="12.75">
      <c r="A75" s="206" t="s">
        <v>109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/>
    </row>
    <row r="76" spans="1:11" ht="12.75">
      <c r="A76" s="206" t="s">
        <v>110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111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-11931722</v>
      </c>
      <c r="K77" s="7">
        <v>-52741403.41180001</v>
      </c>
    </row>
    <row r="78" spans="1:11" ht="12.75">
      <c r="A78" s="206" t="s">
        <v>112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39048601</v>
      </c>
      <c r="K78" s="7">
        <v>38840038.02</v>
      </c>
    </row>
    <row r="79" spans="1:11" ht="12.75">
      <c r="A79" s="206" t="s">
        <v>204</v>
      </c>
      <c r="B79" s="207"/>
      <c r="C79" s="207"/>
      <c r="D79" s="207"/>
      <c r="E79" s="207"/>
      <c r="F79" s="207"/>
      <c r="G79" s="207"/>
      <c r="H79" s="208"/>
      <c r="I79" s="1">
        <v>72</v>
      </c>
      <c r="J79" s="112">
        <f>J80-J81</f>
        <v>0</v>
      </c>
      <c r="K79" s="112">
        <f>K80-K81</f>
        <v>0</v>
      </c>
    </row>
    <row r="80" spans="1:11" ht="12.75">
      <c r="A80" s="233" t="s">
        <v>138</v>
      </c>
      <c r="B80" s="234"/>
      <c r="C80" s="234"/>
      <c r="D80" s="234"/>
      <c r="E80" s="234"/>
      <c r="F80" s="234"/>
      <c r="G80" s="234"/>
      <c r="H80" s="235"/>
      <c r="I80" s="1">
        <v>73</v>
      </c>
      <c r="J80" s="7"/>
      <c r="K80" s="7"/>
    </row>
    <row r="81" spans="1:11" ht="12.75">
      <c r="A81" s="233" t="s">
        <v>139</v>
      </c>
      <c r="B81" s="234"/>
      <c r="C81" s="234"/>
      <c r="D81" s="234"/>
      <c r="E81" s="234"/>
      <c r="F81" s="234"/>
      <c r="G81" s="234"/>
      <c r="H81" s="235"/>
      <c r="I81" s="1">
        <v>74</v>
      </c>
      <c r="J81" s="7"/>
      <c r="K81" s="7"/>
    </row>
    <row r="82" spans="1:12" ht="12.75">
      <c r="A82" s="206" t="s">
        <v>205</v>
      </c>
      <c r="B82" s="207"/>
      <c r="C82" s="207"/>
      <c r="D82" s="207"/>
      <c r="E82" s="207"/>
      <c r="F82" s="207"/>
      <c r="G82" s="207"/>
      <c r="H82" s="208"/>
      <c r="I82" s="1">
        <v>75</v>
      </c>
      <c r="J82" s="112">
        <f>J83-J84</f>
        <v>-138312280</v>
      </c>
      <c r="K82" s="112">
        <f>K83-K84</f>
        <v>-208647109.696876</v>
      </c>
      <c r="L82" s="105"/>
    </row>
    <row r="83" spans="1:11" ht="12.75">
      <c r="A83" s="233" t="s">
        <v>140</v>
      </c>
      <c r="B83" s="234"/>
      <c r="C83" s="234"/>
      <c r="D83" s="234"/>
      <c r="E83" s="234"/>
      <c r="F83" s="234"/>
      <c r="G83" s="234"/>
      <c r="H83" s="235"/>
      <c r="I83" s="1">
        <v>76</v>
      </c>
      <c r="J83" s="7"/>
      <c r="K83" s="7"/>
    </row>
    <row r="84" spans="1:11" ht="12.75">
      <c r="A84" s="233" t="s">
        <v>141</v>
      </c>
      <c r="B84" s="234"/>
      <c r="C84" s="234"/>
      <c r="D84" s="234"/>
      <c r="E84" s="234"/>
      <c r="F84" s="234"/>
      <c r="G84" s="234"/>
      <c r="H84" s="235"/>
      <c r="I84" s="1">
        <v>77</v>
      </c>
      <c r="J84" s="7">
        <v>138312280</v>
      </c>
      <c r="K84" s="7">
        <v>208647109.696876</v>
      </c>
    </row>
    <row r="85" spans="1:12" ht="12.75">
      <c r="A85" s="206" t="s">
        <v>142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-587997</v>
      </c>
      <c r="K85" s="7">
        <v>-504529.1531999981</v>
      </c>
      <c r="L85" s="105"/>
    </row>
    <row r="86" spans="1:11" ht="12.75">
      <c r="A86" s="224" t="s">
        <v>13</v>
      </c>
      <c r="B86" s="225"/>
      <c r="C86" s="225"/>
      <c r="D86" s="225"/>
      <c r="E86" s="225"/>
      <c r="F86" s="225"/>
      <c r="G86" s="225"/>
      <c r="H86" s="226"/>
      <c r="I86" s="1">
        <v>79</v>
      </c>
      <c r="J86" s="112">
        <f>SUM(J87:J89)</f>
        <v>16362120</v>
      </c>
      <c r="K86" s="112">
        <f>SUM(K87:K89)</f>
        <v>3898120.6499999976</v>
      </c>
    </row>
    <row r="87" spans="1:11" ht="12.75">
      <c r="A87" s="206" t="s">
        <v>105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</row>
    <row r="88" spans="1:11" ht="12.75">
      <c r="A88" s="206" t="s">
        <v>106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107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16362120</v>
      </c>
      <c r="K89" s="7">
        <v>3898120.6499999976</v>
      </c>
    </row>
    <row r="90" spans="1:11" ht="12.75">
      <c r="A90" s="224" t="s">
        <v>14</v>
      </c>
      <c r="B90" s="225"/>
      <c r="C90" s="225"/>
      <c r="D90" s="225"/>
      <c r="E90" s="225"/>
      <c r="F90" s="225"/>
      <c r="G90" s="225"/>
      <c r="H90" s="226"/>
      <c r="I90" s="1">
        <v>83</v>
      </c>
      <c r="J90" s="112">
        <f>SUM(J91:J99)</f>
        <v>300491112</v>
      </c>
      <c r="K90" s="112">
        <f>SUM(K91:K99)</f>
        <v>336617525.39</v>
      </c>
    </row>
    <row r="91" spans="1:11" ht="12.75">
      <c r="A91" s="206" t="s">
        <v>108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209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49046556</v>
      </c>
      <c r="K92" s="7">
        <v>49644679.5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237218452</v>
      </c>
      <c r="K93" s="7">
        <v>270184724.98</v>
      </c>
    </row>
    <row r="94" spans="1:11" ht="12.75">
      <c r="A94" s="206" t="s">
        <v>210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211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>
        <v>469506</v>
      </c>
      <c r="K95" s="7"/>
    </row>
    <row r="96" spans="1:11" ht="12.75">
      <c r="A96" s="206" t="s">
        <v>212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85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83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1445624</v>
      </c>
      <c r="K98" s="7">
        <v>4776516.859999966</v>
      </c>
    </row>
    <row r="99" spans="1:11" ht="12.75">
      <c r="A99" s="206" t="s">
        <v>84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12310974</v>
      </c>
      <c r="K99" s="7">
        <v>12011604.05</v>
      </c>
    </row>
    <row r="100" spans="1:14" ht="12.75">
      <c r="A100" s="224" t="s">
        <v>15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112">
        <f>SUM(J101:J112)</f>
        <v>795126879.84</v>
      </c>
      <c r="K100" s="112">
        <f>SUM(K101:K112)</f>
        <v>785712150.6299998</v>
      </c>
      <c r="N100" s="105"/>
    </row>
    <row r="101" spans="1:12" ht="12.75">
      <c r="A101" s="206" t="s">
        <v>108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1158382</v>
      </c>
      <c r="K101" s="7">
        <v>2873908.11</v>
      </c>
      <c r="L101" s="109"/>
    </row>
    <row r="102" spans="1:11" ht="12.75">
      <c r="A102" s="206" t="s">
        <v>209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3748430</v>
      </c>
      <c r="K102" s="7">
        <f>12970+1788</f>
        <v>14758</v>
      </c>
    </row>
    <row r="103" spans="1:12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449206539</v>
      </c>
      <c r="K103" s="7">
        <f>586242081-K106-K102</f>
        <v>389853032</v>
      </c>
      <c r="L103" s="105"/>
    </row>
    <row r="104" spans="1:12" ht="12.75">
      <c r="A104" s="206" t="s">
        <v>210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38408477</v>
      </c>
      <c r="K104" s="7">
        <v>36413737.16</v>
      </c>
      <c r="L104" s="109"/>
    </row>
    <row r="105" spans="1:14" ht="12.75">
      <c r="A105" s="206" t="s">
        <v>211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83488986</v>
      </c>
      <c r="K105" s="7">
        <v>127118788.15999989</v>
      </c>
      <c r="L105" s="105"/>
      <c r="M105" s="109"/>
      <c r="N105" s="109"/>
    </row>
    <row r="106" spans="1:11" ht="12.75">
      <c r="A106" s="206" t="s">
        <v>212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188515764</v>
      </c>
      <c r="K106" s="7">
        <v>196374291</v>
      </c>
    </row>
    <row r="107" spans="1:13" ht="12.75">
      <c r="A107" s="206" t="s">
        <v>85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  <c r="L107" s="109"/>
      <c r="M107" s="105"/>
    </row>
    <row r="108" spans="1:11" ht="12.75">
      <c r="A108" s="206" t="s">
        <v>86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405340</v>
      </c>
      <c r="K108" s="7">
        <v>1124549.4299999988</v>
      </c>
    </row>
    <row r="109" spans="1:12" ht="12.75">
      <c r="A109" s="206" t="s">
        <v>87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11170675.840000004</v>
      </c>
      <c r="K109" s="7">
        <v>7382711.459999994</v>
      </c>
      <c r="L109" s="105"/>
    </row>
    <row r="110" spans="1:11" ht="12.75">
      <c r="A110" s="206" t="s">
        <v>90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2454213</v>
      </c>
      <c r="K110" s="7">
        <v>1013823.31</v>
      </c>
    </row>
    <row r="111" spans="1:13" ht="12.75">
      <c r="A111" s="206" t="s">
        <v>88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  <c r="M111" s="105"/>
    </row>
    <row r="112" spans="1:13" ht="12.75">
      <c r="A112" s="206" t="s">
        <v>89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16570073</v>
      </c>
      <c r="K112" s="7">
        <v>23542552</v>
      </c>
      <c r="L112" s="109"/>
      <c r="M112" s="105"/>
    </row>
    <row r="113" spans="1:13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7">
        <v>76668683</v>
      </c>
      <c r="K113" s="7">
        <v>175438027.54999998</v>
      </c>
      <c r="M113" s="105"/>
    </row>
    <row r="114" spans="1:12" ht="12.75">
      <c r="A114" s="224" t="s">
        <v>19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112">
        <f>J69+J86+J90+J100+J113</f>
        <v>1450176625.8400002</v>
      </c>
      <c r="K114" s="112">
        <f>K69+K86+K90+K100+K113</f>
        <v>1357783419.9781237</v>
      </c>
      <c r="L114" s="105"/>
    </row>
    <row r="115" spans="1:13" ht="12.75">
      <c r="A115" s="240" t="s">
        <v>48</v>
      </c>
      <c r="B115" s="241"/>
      <c r="C115" s="241"/>
      <c r="D115" s="241"/>
      <c r="E115" s="241"/>
      <c r="F115" s="241"/>
      <c r="G115" s="241"/>
      <c r="H115" s="242"/>
      <c r="I115" s="2">
        <v>108</v>
      </c>
      <c r="J115" s="8">
        <v>202107000</v>
      </c>
      <c r="K115" s="8">
        <f>K67</f>
        <v>197624705</v>
      </c>
      <c r="L115" s="105"/>
      <c r="M115" s="105"/>
    </row>
    <row r="116" spans="1:12" ht="12.75">
      <c r="A116" s="227" t="s">
        <v>272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  <c r="L116" s="105"/>
    </row>
    <row r="117" spans="1:11" ht="12.75">
      <c r="A117" s="221" t="s">
        <v>155</v>
      </c>
      <c r="B117" s="222"/>
      <c r="C117" s="222"/>
      <c r="D117" s="222"/>
      <c r="E117" s="222"/>
      <c r="F117" s="222"/>
      <c r="G117" s="222"/>
      <c r="H117" s="222"/>
      <c r="I117" s="246"/>
      <c r="J117" s="246"/>
      <c r="K117" s="247"/>
    </row>
    <row r="118" spans="1:11" ht="12.75">
      <c r="A118" s="206" t="s">
        <v>3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>
        <f>J69-J119</f>
        <v>262115828</v>
      </c>
      <c r="K118" s="7">
        <f>K69-K119</f>
        <v>56622124.911323994</v>
      </c>
    </row>
    <row r="119" spans="1:13" ht="12.75">
      <c r="A119" s="248" t="s">
        <v>4</v>
      </c>
      <c r="B119" s="249"/>
      <c r="C119" s="249"/>
      <c r="D119" s="249"/>
      <c r="E119" s="249"/>
      <c r="F119" s="249"/>
      <c r="G119" s="249"/>
      <c r="H119" s="250"/>
      <c r="I119" s="4">
        <v>110</v>
      </c>
      <c r="J119" s="8">
        <v>-587997</v>
      </c>
      <c r="K119" s="8">
        <v>-504529.1531999981</v>
      </c>
      <c r="M119" s="105"/>
    </row>
    <row r="120" spans="1:13" ht="12.75">
      <c r="A120" s="236" t="s">
        <v>273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M120" s="105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  <row r="122" ht="12.75">
      <c r="J122" s="105"/>
    </row>
    <row r="124" spans="11:13" ht="12.75">
      <c r="K124" s="111"/>
      <c r="M124" s="105"/>
    </row>
    <row r="126" ht="12.75">
      <c r="K126" s="111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92:H92"/>
    <mergeCell ref="A88:H88"/>
    <mergeCell ref="A90:H90"/>
    <mergeCell ref="A91:H91"/>
    <mergeCell ref="A87:H87"/>
    <mergeCell ref="A89:H89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43:H43"/>
    <mergeCell ref="A48:H48"/>
    <mergeCell ref="A54:H54"/>
    <mergeCell ref="A49:H49"/>
    <mergeCell ref="A50:H50"/>
    <mergeCell ref="A51:H51"/>
    <mergeCell ref="A52:H52"/>
    <mergeCell ref="A53:H53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27:H27"/>
    <mergeCell ref="A28:H28"/>
    <mergeCell ref="A29:H29"/>
    <mergeCell ref="A30:H30"/>
    <mergeCell ref="A34:H34"/>
    <mergeCell ref="A31:H31"/>
    <mergeCell ref="A33:H33"/>
    <mergeCell ref="A32:H32"/>
    <mergeCell ref="A41:H41"/>
    <mergeCell ref="A35:H35"/>
    <mergeCell ref="A36:H36"/>
    <mergeCell ref="A37:H37"/>
    <mergeCell ref="A38:H38"/>
    <mergeCell ref="A39:H39"/>
    <mergeCell ref="A40:H40"/>
    <mergeCell ref="A11:H11"/>
    <mergeCell ref="A16:H16"/>
    <mergeCell ref="A9:H9"/>
    <mergeCell ref="A12:H12"/>
    <mergeCell ref="A10:H10"/>
    <mergeCell ref="A13:H13"/>
    <mergeCell ref="A14:H14"/>
    <mergeCell ref="A17:H17"/>
    <mergeCell ref="A1:K1"/>
    <mergeCell ref="A2:K2"/>
    <mergeCell ref="A3:K3"/>
    <mergeCell ref="A4:H4"/>
    <mergeCell ref="A6:K6"/>
    <mergeCell ref="A5:H5"/>
    <mergeCell ref="A15:H15"/>
    <mergeCell ref="A7:H7"/>
    <mergeCell ref="A8:H8"/>
    <mergeCell ref="A22:H22"/>
    <mergeCell ref="A21:H21"/>
    <mergeCell ref="A18:H18"/>
    <mergeCell ref="A20:H20"/>
    <mergeCell ref="A25:H25"/>
    <mergeCell ref="A26:H26"/>
    <mergeCell ref="A24:H24"/>
    <mergeCell ref="A23:H23"/>
    <mergeCell ref="A19:H19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K106:K115 J20:J67 J104:J115 J7:J18 J72:K76 K63:K67 J86:J102 K7:K50 K52:K61 K86:K104 J79:J84 K79:K8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="110" zoomScaleSheetLayoutView="110" zoomScalePageLayoutView="0" workbookViewId="0" topLeftCell="A40">
      <selection activeCell="K19" sqref="K19"/>
    </sheetView>
  </sheetViews>
  <sheetFormatPr defaultColWidth="9.140625" defaultRowHeight="12.75"/>
  <cols>
    <col min="1" max="9" width="9.140625" style="47" customWidth="1"/>
    <col min="10" max="11" width="10.57421875" style="47" customWidth="1"/>
    <col min="12" max="12" width="13.00390625" style="47" bestFit="1" customWidth="1"/>
    <col min="13" max="13" width="12.140625" style="47" customWidth="1"/>
    <col min="14" max="16384" width="9.140625" style="47" customWidth="1"/>
  </cols>
  <sheetData>
    <row r="1" spans="1:11" ht="12.75" customHeight="1">
      <c r="A1" s="209" t="s">
        <v>128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51" t="s">
        <v>344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 customHeight="1">
      <c r="A3" s="252" t="s">
        <v>347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3.25">
      <c r="A4" s="253" t="s">
        <v>50</v>
      </c>
      <c r="B4" s="253"/>
      <c r="C4" s="253"/>
      <c r="D4" s="253"/>
      <c r="E4" s="253"/>
      <c r="F4" s="253"/>
      <c r="G4" s="253"/>
      <c r="H4" s="253"/>
      <c r="I4" s="52" t="s">
        <v>245</v>
      </c>
      <c r="J4" s="53" t="s">
        <v>278</v>
      </c>
      <c r="K4" s="53" t="s">
        <v>279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56">
        <v>2</v>
      </c>
      <c r="J5" s="54">
        <v>3</v>
      </c>
      <c r="K5" s="54">
        <v>4</v>
      </c>
    </row>
    <row r="6" spans="1:13" ht="12.75">
      <c r="A6" s="221" t="s">
        <v>20</v>
      </c>
      <c r="B6" s="222"/>
      <c r="C6" s="222"/>
      <c r="D6" s="222"/>
      <c r="E6" s="222"/>
      <c r="F6" s="222"/>
      <c r="G6" s="222"/>
      <c r="H6" s="223"/>
      <c r="I6" s="3">
        <v>111</v>
      </c>
      <c r="J6" s="113">
        <f>SUM(J7:J8)</f>
        <v>150800159.18409342</v>
      </c>
      <c r="K6" s="113">
        <f>SUM(K7:K8)</f>
        <v>152041573.80812418</v>
      </c>
      <c r="L6" s="105"/>
      <c r="M6" s="105"/>
    </row>
    <row r="7" spans="1:13" ht="12.75">
      <c r="A7" s="224" t="s">
        <v>126</v>
      </c>
      <c r="B7" s="225"/>
      <c r="C7" s="225"/>
      <c r="D7" s="225"/>
      <c r="E7" s="225"/>
      <c r="F7" s="225"/>
      <c r="G7" s="225"/>
      <c r="H7" s="226"/>
      <c r="I7" s="1">
        <v>112</v>
      </c>
      <c r="J7" s="7">
        <v>146006885.18409342</v>
      </c>
      <c r="K7" s="7">
        <v>94277534.30812417</v>
      </c>
      <c r="L7" s="105"/>
      <c r="M7" s="105"/>
    </row>
    <row r="8" spans="1:13" ht="12.75">
      <c r="A8" s="224" t="s">
        <v>94</v>
      </c>
      <c r="B8" s="225"/>
      <c r="C8" s="225"/>
      <c r="D8" s="225"/>
      <c r="E8" s="225"/>
      <c r="F8" s="225"/>
      <c r="G8" s="225"/>
      <c r="H8" s="226"/>
      <c r="I8" s="1">
        <v>113</v>
      </c>
      <c r="J8" s="7">
        <v>4793274</v>
      </c>
      <c r="K8" s="7">
        <v>57764039.5</v>
      </c>
      <c r="L8" s="105"/>
      <c r="M8" s="105"/>
    </row>
    <row r="9" spans="1:13" ht="12.75">
      <c r="A9" s="224" t="s">
        <v>7</v>
      </c>
      <c r="B9" s="225"/>
      <c r="C9" s="225"/>
      <c r="D9" s="225"/>
      <c r="E9" s="225"/>
      <c r="F9" s="225"/>
      <c r="G9" s="225"/>
      <c r="H9" s="226"/>
      <c r="I9" s="1">
        <v>114</v>
      </c>
      <c r="J9" s="112">
        <f>J10+J11+J15+J19+J20+J21+J24+J25</f>
        <v>230615972</v>
      </c>
      <c r="K9" s="112">
        <f>K10+K11+K15+K19+K20+K21+K24+K25</f>
        <v>233005109.96530306</v>
      </c>
      <c r="L9" s="105"/>
      <c r="M9" s="105"/>
    </row>
    <row r="10" spans="1:13" ht="12.75">
      <c r="A10" s="224" t="s">
        <v>95</v>
      </c>
      <c r="B10" s="225"/>
      <c r="C10" s="225"/>
      <c r="D10" s="225"/>
      <c r="E10" s="225"/>
      <c r="F10" s="225"/>
      <c r="G10" s="225"/>
      <c r="H10" s="226"/>
      <c r="I10" s="1">
        <v>115</v>
      </c>
      <c r="J10" s="7">
        <v>43119552</v>
      </c>
      <c r="K10" s="7">
        <v>6888598.239999999</v>
      </c>
      <c r="L10" s="105"/>
      <c r="M10" s="105"/>
    </row>
    <row r="11" spans="1:13" ht="12.75">
      <c r="A11" s="224" t="s">
        <v>16</v>
      </c>
      <c r="B11" s="225"/>
      <c r="C11" s="225"/>
      <c r="D11" s="225"/>
      <c r="E11" s="225"/>
      <c r="F11" s="225"/>
      <c r="G11" s="225"/>
      <c r="H11" s="226"/>
      <c r="I11" s="1">
        <v>116</v>
      </c>
      <c r="J11" s="112">
        <f>SUM(J12:J14)</f>
        <v>68479218</v>
      </c>
      <c r="K11" s="112">
        <f>SUM(K12:K14)</f>
        <v>67200708</v>
      </c>
      <c r="L11" s="105"/>
      <c r="M11" s="105"/>
    </row>
    <row r="12" spans="1:13" ht="12.75">
      <c r="A12" s="206" t="s">
        <v>122</v>
      </c>
      <c r="B12" s="207"/>
      <c r="C12" s="207"/>
      <c r="D12" s="207"/>
      <c r="E12" s="207"/>
      <c r="F12" s="207"/>
      <c r="G12" s="207"/>
      <c r="H12" s="208"/>
      <c r="I12" s="1">
        <v>117</v>
      </c>
      <c r="J12" s="7">
        <v>5678715</v>
      </c>
      <c r="K12" s="7">
        <v>4000403</v>
      </c>
      <c r="L12" s="105"/>
      <c r="M12" s="105"/>
    </row>
    <row r="13" spans="1:13" ht="12.75">
      <c r="A13" s="206" t="s">
        <v>123</v>
      </c>
      <c r="B13" s="207"/>
      <c r="C13" s="207"/>
      <c r="D13" s="207"/>
      <c r="E13" s="207"/>
      <c r="F13" s="207"/>
      <c r="G13" s="207"/>
      <c r="H13" s="208"/>
      <c r="I13" s="1">
        <v>118</v>
      </c>
      <c r="J13" s="7"/>
      <c r="K13" s="7"/>
      <c r="L13" s="105"/>
      <c r="M13" s="105"/>
    </row>
    <row r="14" spans="1:13" ht="12.75">
      <c r="A14" s="206" t="s">
        <v>52</v>
      </c>
      <c r="B14" s="207"/>
      <c r="C14" s="207"/>
      <c r="D14" s="207"/>
      <c r="E14" s="207"/>
      <c r="F14" s="207"/>
      <c r="G14" s="207"/>
      <c r="H14" s="208"/>
      <c r="I14" s="1">
        <v>119</v>
      </c>
      <c r="J14" s="7">
        <v>62800503</v>
      </c>
      <c r="K14" s="7">
        <f>67200708-K12</f>
        <v>63200305</v>
      </c>
      <c r="L14" s="105"/>
      <c r="M14" s="105"/>
    </row>
    <row r="15" spans="1:13" ht="12.75">
      <c r="A15" s="224" t="s">
        <v>17</v>
      </c>
      <c r="B15" s="225"/>
      <c r="C15" s="225"/>
      <c r="D15" s="225"/>
      <c r="E15" s="225"/>
      <c r="F15" s="225"/>
      <c r="G15" s="225"/>
      <c r="H15" s="226"/>
      <c r="I15" s="1">
        <v>120</v>
      </c>
      <c r="J15" s="112">
        <f>SUM(J16:J18)</f>
        <v>28530192</v>
      </c>
      <c r="K15" s="112">
        <f>SUM(K16:K18)</f>
        <v>26892991.17</v>
      </c>
      <c r="L15" s="105"/>
      <c r="M15" s="105"/>
    </row>
    <row r="16" spans="1:13" ht="12.75">
      <c r="A16" s="206" t="s">
        <v>53</v>
      </c>
      <c r="B16" s="207"/>
      <c r="C16" s="207"/>
      <c r="D16" s="207"/>
      <c r="E16" s="207"/>
      <c r="F16" s="207"/>
      <c r="G16" s="207"/>
      <c r="H16" s="208"/>
      <c r="I16" s="1">
        <v>121</v>
      </c>
      <c r="J16" s="7">
        <v>18187799</v>
      </c>
      <c r="K16" s="7">
        <v>17466721.29</v>
      </c>
      <c r="L16" s="105"/>
      <c r="M16" s="105"/>
    </row>
    <row r="17" spans="1:13" ht="12.75">
      <c r="A17" s="206" t="s">
        <v>54</v>
      </c>
      <c r="B17" s="207"/>
      <c r="C17" s="207"/>
      <c r="D17" s="207"/>
      <c r="E17" s="207"/>
      <c r="F17" s="207"/>
      <c r="G17" s="207"/>
      <c r="H17" s="208"/>
      <c r="I17" s="1">
        <v>122</v>
      </c>
      <c r="J17" s="7">
        <v>6540896</v>
      </c>
      <c r="K17" s="7">
        <v>5930259.19</v>
      </c>
      <c r="L17" s="105"/>
      <c r="M17" s="105"/>
    </row>
    <row r="18" spans="1:13" ht="12.75">
      <c r="A18" s="206" t="s">
        <v>55</v>
      </c>
      <c r="B18" s="207"/>
      <c r="C18" s="207"/>
      <c r="D18" s="207"/>
      <c r="E18" s="207"/>
      <c r="F18" s="207"/>
      <c r="G18" s="207"/>
      <c r="H18" s="208"/>
      <c r="I18" s="1">
        <v>123</v>
      </c>
      <c r="J18" s="7">
        <v>3801497</v>
      </c>
      <c r="K18" s="7">
        <v>3496010.69</v>
      </c>
      <c r="L18" s="105"/>
      <c r="M18" s="105"/>
    </row>
    <row r="19" spans="1:13" ht="12.75">
      <c r="A19" s="224" t="s">
        <v>96</v>
      </c>
      <c r="B19" s="225"/>
      <c r="C19" s="225"/>
      <c r="D19" s="225"/>
      <c r="E19" s="225"/>
      <c r="F19" s="225"/>
      <c r="G19" s="225"/>
      <c r="H19" s="226"/>
      <c r="I19" s="1">
        <v>124</v>
      </c>
      <c r="J19" s="7">
        <v>4877755</v>
      </c>
      <c r="K19" s="7">
        <v>4775304.9799999995</v>
      </c>
      <c r="L19" s="105"/>
      <c r="M19" s="105"/>
    </row>
    <row r="20" spans="1:13" ht="12.75">
      <c r="A20" s="224" t="s">
        <v>97</v>
      </c>
      <c r="B20" s="225"/>
      <c r="C20" s="225"/>
      <c r="D20" s="225"/>
      <c r="E20" s="225"/>
      <c r="F20" s="225"/>
      <c r="G20" s="225"/>
      <c r="H20" s="226"/>
      <c r="I20" s="1">
        <v>125</v>
      </c>
      <c r="J20" s="7">
        <v>29464839</v>
      </c>
      <c r="K20" s="7">
        <v>44597742</v>
      </c>
      <c r="L20" s="105"/>
      <c r="M20" s="105"/>
    </row>
    <row r="21" spans="1:13" ht="12.75">
      <c r="A21" s="224" t="s">
        <v>18</v>
      </c>
      <c r="B21" s="225"/>
      <c r="C21" s="225"/>
      <c r="D21" s="225"/>
      <c r="E21" s="225"/>
      <c r="F21" s="225"/>
      <c r="G21" s="225"/>
      <c r="H21" s="226"/>
      <c r="I21" s="1">
        <v>126</v>
      </c>
      <c r="J21" s="112">
        <f>SUM(J22:J23)</f>
        <v>53526967</v>
      </c>
      <c r="K21" s="112">
        <f>SUM(K22:K23)</f>
        <v>55221764.42530307</v>
      </c>
      <c r="L21" s="105"/>
      <c r="M21" s="105"/>
    </row>
    <row r="22" spans="1:13" ht="12.75">
      <c r="A22" s="206" t="s">
        <v>113</v>
      </c>
      <c r="B22" s="207"/>
      <c r="C22" s="207"/>
      <c r="D22" s="207"/>
      <c r="E22" s="207"/>
      <c r="F22" s="207"/>
      <c r="G22" s="207"/>
      <c r="H22" s="208"/>
      <c r="I22" s="1">
        <v>127</v>
      </c>
      <c r="J22" s="7"/>
      <c r="K22" s="7">
        <v>18911281.31530307</v>
      </c>
      <c r="L22" s="105"/>
      <c r="M22" s="105"/>
    </row>
    <row r="23" spans="1:13" ht="12.75">
      <c r="A23" s="206" t="s">
        <v>114</v>
      </c>
      <c r="B23" s="207"/>
      <c r="C23" s="207"/>
      <c r="D23" s="207"/>
      <c r="E23" s="207"/>
      <c r="F23" s="207"/>
      <c r="G23" s="207"/>
      <c r="H23" s="208"/>
      <c r="I23" s="1">
        <v>128</v>
      </c>
      <c r="J23" s="7">
        <v>53526967</v>
      </c>
      <c r="K23" s="7">
        <v>36310483.11</v>
      </c>
      <c r="L23" s="105"/>
      <c r="M23" s="105"/>
    </row>
    <row r="24" spans="1:13" ht="12.75">
      <c r="A24" s="224" t="s">
        <v>98</v>
      </c>
      <c r="B24" s="225"/>
      <c r="C24" s="225"/>
      <c r="D24" s="225"/>
      <c r="E24" s="225"/>
      <c r="F24" s="225"/>
      <c r="G24" s="225"/>
      <c r="H24" s="226"/>
      <c r="I24" s="1">
        <v>129</v>
      </c>
      <c r="J24" s="7">
        <v>2617449</v>
      </c>
      <c r="K24" s="7">
        <v>27428001.150000002</v>
      </c>
      <c r="L24" s="105"/>
      <c r="M24" s="105"/>
    </row>
    <row r="25" spans="1:13" ht="12.75">
      <c r="A25" s="224" t="s">
        <v>41</v>
      </c>
      <c r="B25" s="225"/>
      <c r="C25" s="225"/>
      <c r="D25" s="225"/>
      <c r="E25" s="225"/>
      <c r="F25" s="225"/>
      <c r="G25" s="225"/>
      <c r="H25" s="226"/>
      <c r="I25" s="1">
        <v>130</v>
      </c>
      <c r="J25" s="7"/>
      <c r="K25" s="7"/>
      <c r="L25" s="105"/>
      <c r="M25" s="105"/>
    </row>
    <row r="26" spans="1:13" ht="12.75">
      <c r="A26" s="224" t="s">
        <v>179</v>
      </c>
      <c r="B26" s="225"/>
      <c r="C26" s="225"/>
      <c r="D26" s="225"/>
      <c r="E26" s="225"/>
      <c r="F26" s="225"/>
      <c r="G26" s="225"/>
      <c r="H26" s="226"/>
      <c r="I26" s="1">
        <v>131</v>
      </c>
      <c r="J26" s="112">
        <f>SUM(J27:J31)</f>
        <v>35109086</v>
      </c>
      <c r="K26" s="112">
        <f>SUM(K27:K31)</f>
        <v>49199848</v>
      </c>
      <c r="L26" s="105"/>
      <c r="M26" s="105"/>
    </row>
    <row r="27" spans="1:13" ht="27" customHeight="1">
      <c r="A27" s="224" t="s">
        <v>193</v>
      </c>
      <c r="B27" s="225"/>
      <c r="C27" s="225"/>
      <c r="D27" s="225"/>
      <c r="E27" s="225"/>
      <c r="F27" s="225"/>
      <c r="G27" s="225"/>
      <c r="H27" s="226"/>
      <c r="I27" s="1">
        <v>132</v>
      </c>
      <c r="J27" s="7"/>
      <c r="K27" s="7"/>
      <c r="L27" s="105"/>
      <c r="M27" s="105"/>
    </row>
    <row r="28" spans="1:13" ht="29.25" customHeight="1">
      <c r="A28" s="224" t="s">
        <v>129</v>
      </c>
      <c r="B28" s="225"/>
      <c r="C28" s="225"/>
      <c r="D28" s="225"/>
      <c r="E28" s="225"/>
      <c r="F28" s="225"/>
      <c r="G28" s="225"/>
      <c r="H28" s="226"/>
      <c r="I28" s="1">
        <v>133</v>
      </c>
      <c r="J28" s="7">
        <v>34252919</v>
      </c>
      <c r="K28" s="7">
        <f>49199848-K30</f>
        <v>49196581</v>
      </c>
      <c r="L28" s="105"/>
      <c r="M28" s="105"/>
    </row>
    <row r="29" spans="1:13" ht="21.75" customHeight="1">
      <c r="A29" s="224" t="s">
        <v>115</v>
      </c>
      <c r="B29" s="225"/>
      <c r="C29" s="225"/>
      <c r="D29" s="225"/>
      <c r="E29" s="225"/>
      <c r="F29" s="225"/>
      <c r="G29" s="225"/>
      <c r="H29" s="226"/>
      <c r="I29" s="1">
        <v>134</v>
      </c>
      <c r="J29" s="7"/>
      <c r="K29" s="7"/>
      <c r="L29" s="105"/>
      <c r="M29" s="105"/>
    </row>
    <row r="30" spans="1:13" ht="20.25" customHeight="1">
      <c r="A30" s="224" t="s">
        <v>189</v>
      </c>
      <c r="B30" s="225"/>
      <c r="C30" s="225"/>
      <c r="D30" s="225"/>
      <c r="E30" s="225"/>
      <c r="F30" s="225"/>
      <c r="G30" s="225"/>
      <c r="H30" s="226"/>
      <c r="I30" s="1">
        <v>135</v>
      </c>
      <c r="J30" s="7">
        <v>70257</v>
      </c>
      <c r="K30" s="7">
        <v>3267</v>
      </c>
      <c r="L30" s="105"/>
      <c r="M30" s="105"/>
    </row>
    <row r="31" spans="1:13" ht="12.75">
      <c r="A31" s="224" t="s">
        <v>116</v>
      </c>
      <c r="B31" s="225"/>
      <c r="C31" s="225"/>
      <c r="D31" s="225"/>
      <c r="E31" s="225"/>
      <c r="F31" s="225"/>
      <c r="G31" s="225"/>
      <c r="H31" s="226"/>
      <c r="I31" s="1">
        <v>136</v>
      </c>
      <c r="J31" s="7">
        <v>785910</v>
      </c>
      <c r="K31" s="7"/>
      <c r="L31" s="105"/>
      <c r="M31" s="105"/>
    </row>
    <row r="32" spans="1:13" ht="12.75">
      <c r="A32" s="224" t="s">
        <v>180</v>
      </c>
      <c r="B32" s="225"/>
      <c r="C32" s="225"/>
      <c r="D32" s="225"/>
      <c r="E32" s="225"/>
      <c r="F32" s="225"/>
      <c r="G32" s="225"/>
      <c r="H32" s="226"/>
      <c r="I32" s="1">
        <v>137</v>
      </c>
      <c r="J32" s="112">
        <f>SUM(J33:J36)</f>
        <v>92806384</v>
      </c>
      <c r="K32" s="112">
        <f>SUM(K33:K36)</f>
        <v>176650002</v>
      </c>
      <c r="L32" s="105"/>
      <c r="M32" s="105"/>
    </row>
    <row r="33" spans="1:13" ht="29.25" customHeight="1">
      <c r="A33" s="224" t="s">
        <v>57</v>
      </c>
      <c r="B33" s="225"/>
      <c r="C33" s="225"/>
      <c r="D33" s="225"/>
      <c r="E33" s="225"/>
      <c r="F33" s="225"/>
      <c r="G33" s="225"/>
      <c r="H33" s="226"/>
      <c r="I33" s="1">
        <v>138</v>
      </c>
      <c r="J33" s="7"/>
      <c r="K33" s="7"/>
      <c r="L33" s="105"/>
      <c r="M33" s="105"/>
    </row>
    <row r="34" spans="1:13" ht="27.75" customHeight="1">
      <c r="A34" s="224" t="s">
        <v>56</v>
      </c>
      <c r="B34" s="225"/>
      <c r="C34" s="225"/>
      <c r="D34" s="225"/>
      <c r="E34" s="225"/>
      <c r="F34" s="225"/>
      <c r="G34" s="225"/>
      <c r="H34" s="226"/>
      <c r="I34" s="1">
        <v>139</v>
      </c>
      <c r="J34" s="7">
        <v>92721659</v>
      </c>
      <c r="K34" s="7">
        <f>176650002-K35</f>
        <v>154260714</v>
      </c>
      <c r="L34" s="105"/>
      <c r="M34" s="105"/>
    </row>
    <row r="35" spans="1:13" ht="12.75">
      <c r="A35" s="224" t="s">
        <v>190</v>
      </c>
      <c r="B35" s="225"/>
      <c r="C35" s="225"/>
      <c r="D35" s="225"/>
      <c r="E35" s="225"/>
      <c r="F35" s="225"/>
      <c r="G35" s="225"/>
      <c r="H35" s="226"/>
      <c r="I35" s="1">
        <v>140</v>
      </c>
      <c r="J35" s="7">
        <v>83725</v>
      </c>
      <c r="K35" s="7">
        <v>22389288</v>
      </c>
      <c r="L35" s="105"/>
      <c r="M35" s="105"/>
    </row>
    <row r="36" spans="1:13" ht="12.75">
      <c r="A36" s="224" t="s">
        <v>58</v>
      </c>
      <c r="B36" s="225"/>
      <c r="C36" s="225"/>
      <c r="D36" s="225"/>
      <c r="E36" s="225"/>
      <c r="F36" s="225"/>
      <c r="G36" s="225"/>
      <c r="H36" s="226"/>
      <c r="I36" s="1">
        <v>141</v>
      </c>
      <c r="J36" s="7">
        <v>1000</v>
      </c>
      <c r="K36" s="7"/>
      <c r="L36" s="105"/>
      <c r="M36" s="105"/>
    </row>
    <row r="37" spans="1:13" ht="12.75">
      <c r="A37" s="224" t="s">
        <v>164</v>
      </c>
      <c r="B37" s="225"/>
      <c r="C37" s="225"/>
      <c r="D37" s="225"/>
      <c r="E37" s="225"/>
      <c r="F37" s="225"/>
      <c r="G37" s="225"/>
      <c r="H37" s="226"/>
      <c r="I37" s="1">
        <v>142</v>
      </c>
      <c r="J37" s="7"/>
      <c r="K37" s="7"/>
      <c r="L37" s="105"/>
      <c r="M37" s="105"/>
    </row>
    <row r="38" spans="1:13" ht="12.75">
      <c r="A38" s="224" t="s">
        <v>165</v>
      </c>
      <c r="B38" s="225"/>
      <c r="C38" s="225"/>
      <c r="D38" s="225"/>
      <c r="E38" s="225"/>
      <c r="F38" s="225"/>
      <c r="G38" s="225"/>
      <c r="H38" s="226"/>
      <c r="I38" s="1">
        <v>143</v>
      </c>
      <c r="J38" s="7"/>
      <c r="K38" s="7"/>
      <c r="L38" s="105"/>
      <c r="M38" s="105"/>
    </row>
    <row r="39" spans="1:13" ht="12.75">
      <c r="A39" s="224" t="s">
        <v>191</v>
      </c>
      <c r="B39" s="225"/>
      <c r="C39" s="225"/>
      <c r="D39" s="225"/>
      <c r="E39" s="225"/>
      <c r="F39" s="225"/>
      <c r="G39" s="225"/>
      <c r="H39" s="226"/>
      <c r="I39" s="1">
        <v>144</v>
      </c>
      <c r="J39" s="7"/>
      <c r="K39" s="7"/>
      <c r="L39" s="105"/>
      <c r="M39" s="105"/>
    </row>
    <row r="40" spans="1:13" ht="12.75">
      <c r="A40" s="224" t="s">
        <v>192</v>
      </c>
      <c r="B40" s="225"/>
      <c r="C40" s="225"/>
      <c r="D40" s="225"/>
      <c r="E40" s="225"/>
      <c r="F40" s="225"/>
      <c r="G40" s="225"/>
      <c r="H40" s="226"/>
      <c r="I40" s="1">
        <v>145</v>
      </c>
      <c r="J40" s="7"/>
      <c r="K40" s="7"/>
      <c r="L40" s="105"/>
      <c r="M40" s="105"/>
    </row>
    <row r="41" spans="1:13" ht="12.75">
      <c r="A41" s="224" t="s">
        <v>181</v>
      </c>
      <c r="B41" s="225"/>
      <c r="C41" s="225"/>
      <c r="D41" s="225"/>
      <c r="E41" s="225"/>
      <c r="F41" s="225"/>
      <c r="G41" s="225"/>
      <c r="H41" s="226"/>
      <c r="I41" s="1">
        <v>146</v>
      </c>
      <c r="J41" s="112">
        <f>J6+J26+J37+J39</f>
        <v>185909245.18409342</v>
      </c>
      <c r="K41" s="112">
        <f>K6+K26+K37+K39</f>
        <v>201241421.80812418</v>
      </c>
      <c r="L41" s="105"/>
      <c r="M41" s="105"/>
    </row>
    <row r="42" spans="1:13" ht="12.75">
      <c r="A42" s="224" t="s">
        <v>182</v>
      </c>
      <c r="B42" s="225"/>
      <c r="C42" s="225"/>
      <c r="D42" s="225"/>
      <c r="E42" s="225"/>
      <c r="F42" s="225"/>
      <c r="G42" s="225"/>
      <c r="H42" s="226"/>
      <c r="I42" s="1">
        <v>147</v>
      </c>
      <c r="J42" s="112">
        <f>J9+J32+J38+J40</f>
        <v>323422356</v>
      </c>
      <c r="K42" s="112">
        <f>K9+K32+K38+K40</f>
        <v>409655111.96530306</v>
      </c>
      <c r="L42" s="105"/>
      <c r="M42" s="105"/>
    </row>
    <row r="43" spans="1:13" ht="12.75">
      <c r="A43" s="224" t="s">
        <v>202</v>
      </c>
      <c r="B43" s="225"/>
      <c r="C43" s="225"/>
      <c r="D43" s="225"/>
      <c r="E43" s="225"/>
      <c r="F43" s="225"/>
      <c r="G43" s="225"/>
      <c r="H43" s="226"/>
      <c r="I43" s="1">
        <v>148</v>
      </c>
      <c r="J43" s="112">
        <f>J41-J42</f>
        <v>-137513110.81590658</v>
      </c>
      <c r="K43" s="112">
        <f>K41-K42</f>
        <v>-208413690.15717888</v>
      </c>
      <c r="L43" s="105"/>
      <c r="M43" s="105"/>
    </row>
    <row r="44" spans="1:13" ht="12.75">
      <c r="A44" s="233" t="s">
        <v>184</v>
      </c>
      <c r="B44" s="234"/>
      <c r="C44" s="234"/>
      <c r="D44" s="234"/>
      <c r="E44" s="234"/>
      <c r="F44" s="234"/>
      <c r="G44" s="234"/>
      <c r="H44" s="235"/>
      <c r="I44" s="1">
        <v>149</v>
      </c>
      <c r="J44" s="112">
        <f>IF(J41&gt;J42,J41-J42,0)</f>
        <v>0</v>
      </c>
      <c r="K44" s="112">
        <f>IF(K41&gt;K42,K41-K42,0)</f>
        <v>0</v>
      </c>
      <c r="L44" s="105"/>
      <c r="M44" s="105"/>
    </row>
    <row r="45" spans="1:13" ht="12.75">
      <c r="A45" s="233" t="s">
        <v>185</v>
      </c>
      <c r="B45" s="234"/>
      <c r="C45" s="234"/>
      <c r="D45" s="234"/>
      <c r="E45" s="234"/>
      <c r="F45" s="234"/>
      <c r="G45" s="234"/>
      <c r="H45" s="235"/>
      <c r="I45" s="1">
        <v>150</v>
      </c>
      <c r="J45" s="112">
        <f>IF(J42&gt;J41,J42-J41,0)</f>
        <v>137513110.81590658</v>
      </c>
      <c r="K45" s="112">
        <f>IF(K42&gt;K41,K42-K41,0)</f>
        <v>208413690.15717888</v>
      </c>
      <c r="L45" s="105"/>
      <c r="M45" s="105"/>
    </row>
    <row r="46" spans="1:13" ht="12.75">
      <c r="A46" s="224" t="s">
        <v>183</v>
      </c>
      <c r="B46" s="225"/>
      <c r="C46" s="225"/>
      <c r="D46" s="225"/>
      <c r="E46" s="225"/>
      <c r="F46" s="225"/>
      <c r="G46" s="225"/>
      <c r="H46" s="226"/>
      <c r="I46" s="1">
        <v>151</v>
      </c>
      <c r="J46" s="7">
        <v>821368</v>
      </c>
      <c r="K46" s="7">
        <v>149872</v>
      </c>
      <c r="L46" s="105"/>
      <c r="M46" s="105"/>
    </row>
    <row r="47" spans="1:13" ht="12.75">
      <c r="A47" s="224" t="s">
        <v>203</v>
      </c>
      <c r="B47" s="225"/>
      <c r="C47" s="225"/>
      <c r="D47" s="225"/>
      <c r="E47" s="225"/>
      <c r="F47" s="225"/>
      <c r="G47" s="225"/>
      <c r="H47" s="226"/>
      <c r="I47" s="1">
        <v>152</v>
      </c>
      <c r="J47" s="112">
        <f>J43-J46</f>
        <v>-138334478.81590658</v>
      </c>
      <c r="K47" s="112">
        <f>K43-K46</f>
        <v>-208563562.15717888</v>
      </c>
      <c r="L47" s="105"/>
      <c r="M47" s="105"/>
    </row>
    <row r="48" spans="1:13" ht="12.75">
      <c r="A48" s="233" t="s">
        <v>161</v>
      </c>
      <c r="B48" s="234"/>
      <c r="C48" s="234"/>
      <c r="D48" s="234"/>
      <c r="E48" s="234"/>
      <c r="F48" s="234"/>
      <c r="G48" s="234"/>
      <c r="H48" s="235"/>
      <c r="I48" s="1">
        <v>153</v>
      </c>
      <c r="J48" s="112">
        <f>IF(J47&gt;0,J47,0)</f>
        <v>0</v>
      </c>
      <c r="K48" s="112">
        <f>IF(K47&gt;0,K47,0)</f>
        <v>0</v>
      </c>
      <c r="L48" s="105"/>
      <c r="M48" s="105"/>
    </row>
    <row r="49" spans="1:13" ht="12.75">
      <c r="A49" s="265" t="s">
        <v>186</v>
      </c>
      <c r="B49" s="266"/>
      <c r="C49" s="266"/>
      <c r="D49" s="266"/>
      <c r="E49" s="266"/>
      <c r="F49" s="266"/>
      <c r="G49" s="266"/>
      <c r="H49" s="267"/>
      <c r="I49" s="2">
        <v>154</v>
      </c>
      <c r="J49" s="114">
        <f>IF(J47&lt;0,-J47,0)</f>
        <v>138334478.81590658</v>
      </c>
      <c r="K49" s="114">
        <f>IF(K47&lt;0,-K47,0)</f>
        <v>208563562.15717888</v>
      </c>
      <c r="L49" s="105"/>
      <c r="M49" s="105"/>
    </row>
    <row r="50" spans="1:13" ht="12.75" customHeight="1">
      <c r="A50" s="227" t="s">
        <v>274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105"/>
      <c r="M50" s="105"/>
    </row>
    <row r="51" spans="1:13" ht="12.75" customHeight="1">
      <c r="A51" s="221" t="s">
        <v>156</v>
      </c>
      <c r="B51" s="222"/>
      <c r="C51" s="222"/>
      <c r="D51" s="222"/>
      <c r="E51" s="222"/>
      <c r="F51" s="222"/>
      <c r="G51" s="222"/>
      <c r="H51" s="222"/>
      <c r="I51" s="49"/>
      <c r="J51" s="49"/>
      <c r="K51" s="49"/>
      <c r="L51" s="105"/>
      <c r="M51" s="105"/>
    </row>
    <row r="52" spans="1:13" ht="12.75">
      <c r="A52" s="262" t="s">
        <v>200</v>
      </c>
      <c r="B52" s="263"/>
      <c r="C52" s="263"/>
      <c r="D52" s="263"/>
      <c r="E52" s="263"/>
      <c r="F52" s="263"/>
      <c r="G52" s="263"/>
      <c r="H52" s="264"/>
      <c r="I52" s="1">
        <v>155</v>
      </c>
      <c r="J52" s="7">
        <f>J47-J53</f>
        <v>-138312280.0679066</v>
      </c>
      <c r="K52" s="7">
        <v>-208647109.6968759</v>
      </c>
      <c r="L52" s="105"/>
      <c r="M52" s="105"/>
    </row>
    <row r="53" spans="1:13" ht="12.75">
      <c r="A53" s="262" t="s">
        <v>201</v>
      </c>
      <c r="B53" s="263"/>
      <c r="C53" s="263"/>
      <c r="D53" s="263"/>
      <c r="E53" s="263"/>
      <c r="F53" s="263"/>
      <c r="G53" s="263"/>
      <c r="H53" s="264"/>
      <c r="I53" s="1">
        <v>156</v>
      </c>
      <c r="J53" s="8">
        <v>-22198.748000000018</v>
      </c>
      <c r="K53" s="8">
        <v>83547.74499999976</v>
      </c>
      <c r="L53" s="105"/>
      <c r="M53" s="105"/>
    </row>
    <row r="54" spans="1:13" ht="12.75" customHeight="1">
      <c r="A54" s="227" t="s">
        <v>158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105"/>
      <c r="M54" s="105"/>
    </row>
    <row r="55" spans="1:13" ht="12.75">
      <c r="A55" s="221" t="s">
        <v>170</v>
      </c>
      <c r="B55" s="222"/>
      <c r="C55" s="222"/>
      <c r="D55" s="222"/>
      <c r="E55" s="222"/>
      <c r="F55" s="222"/>
      <c r="G55" s="222"/>
      <c r="H55" s="223"/>
      <c r="I55" s="9">
        <v>157</v>
      </c>
      <c r="J55" s="6">
        <f>J47</f>
        <v>-138334478.81590658</v>
      </c>
      <c r="K55" s="6">
        <f>K47</f>
        <v>-208563562.15717888</v>
      </c>
      <c r="L55" s="105"/>
      <c r="M55" s="105"/>
    </row>
    <row r="56" spans="1:13" ht="12.75">
      <c r="A56" s="224" t="s">
        <v>187</v>
      </c>
      <c r="B56" s="225"/>
      <c r="C56" s="225"/>
      <c r="D56" s="225"/>
      <c r="E56" s="225"/>
      <c r="F56" s="225"/>
      <c r="G56" s="225"/>
      <c r="H56" s="226"/>
      <c r="I56" s="1">
        <v>158</v>
      </c>
      <c r="J56" s="48">
        <f>SUM(J57:J63)</f>
        <v>-1774523</v>
      </c>
      <c r="K56" s="48">
        <f>SUM(K57:K63)</f>
        <v>-176389.0299999999</v>
      </c>
      <c r="L56" s="105"/>
      <c r="M56" s="105"/>
    </row>
    <row r="57" spans="1:13" ht="12.75">
      <c r="A57" s="224" t="s">
        <v>194</v>
      </c>
      <c r="B57" s="225"/>
      <c r="C57" s="225"/>
      <c r="D57" s="225"/>
      <c r="E57" s="225"/>
      <c r="F57" s="225"/>
      <c r="G57" s="225"/>
      <c r="H57" s="226"/>
      <c r="I57" s="1">
        <v>159</v>
      </c>
      <c r="J57" s="7">
        <v>-3320</v>
      </c>
      <c r="K57" s="7">
        <v>13625.8</v>
      </c>
      <c r="L57" s="105"/>
      <c r="M57" s="105"/>
    </row>
    <row r="58" spans="1:13" ht="24" customHeight="1">
      <c r="A58" s="224" t="s">
        <v>195</v>
      </c>
      <c r="B58" s="225"/>
      <c r="C58" s="225"/>
      <c r="D58" s="225"/>
      <c r="E58" s="225"/>
      <c r="F58" s="225"/>
      <c r="G58" s="225"/>
      <c r="H58" s="226"/>
      <c r="I58" s="1">
        <v>160</v>
      </c>
      <c r="J58" s="7">
        <v>-1178933</v>
      </c>
      <c r="K58" s="7">
        <v>-1178933</v>
      </c>
      <c r="L58" s="105"/>
      <c r="M58" s="105"/>
    </row>
    <row r="59" spans="1:13" ht="14.25" customHeight="1">
      <c r="A59" s="224" t="s">
        <v>39</v>
      </c>
      <c r="B59" s="225"/>
      <c r="C59" s="225"/>
      <c r="D59" s="225"/>
      <c r="E59" s="225"/>
      <c r="F59" s="225"/>
      <c r="G59" s="225"/>
      <c r="H59" s="226"/>
      <c r="I59" s="1">
        <v>161</v>
      </c>
      <c r="J59" s="7">
        <v>-592270</v>
      </c>
      <c r="K59" s="7">
        <v>988918.17</v>
      </c>
      <c r="L59" s="105"/>
      <c r="M59" s="105"/>
    </row>
    <row r="60" spans="1:13" ht="12.75">
      <c r="A60" s="224" t="s">
        <v>196</v>
      </c>
      <c r="B60" s="225"/>
      <c r="C60" s="225"/>
      <c r="D60" s="225"/>
      <c r="E60" s="225"/>
      <c r="F60" s="225"/>
      <c r="G60" s="225"/>
      <c r="H60" s="226"/>
      <c r="I60" s="1">
        <v>162</v>
      </c>
      <c r="J60" s="7"/>
      <c r="K60" s="7"/>
      <c r="L60" s="105"/>
      <c r="M60" s="105"/>
    </row>
    <row r="61" spans="1:13" ht="12.75">
      <c r="A61" s="224" t="s">
        <v>197</v>
      </c>
      <c r="B61" s="225"/>
      <c r="C61" s="225"/>
      <c r="D61" s="225"/>
      <c r="E61" s="225"/>
      <c r="F61" s="225"/>
      <c r="G61" s="225"/>
      <c r="H61" s="226"/>
      <c r="I61" s="1">
        <v>163</v>
      </c>
      <c r="J61" s="7"/>
      <c r="K61" s="7"/>
      <c r="L61" s="105"/>
      <c r="M61" s="105"/>
    </row>
    <row r="62" spans="1:13" ht="12.75">
      <c r="A62" s="224" t="s">
        <v>198</v>
      </c>
      <c r="B62" s="225"/>
      <c r="C62" s="225"/>
      <c r="D62" s="225"/>
      <c r="E62" s="225"/>
      <c r="F62" s="225"/>
      <c r="G62" s="225"/>
      <c r="H62" s="226"/>
      <c r="I62" s="1">
        <v>164</v>
      </c>
      <c r="J62" s="7"/>
      <c r="K62" s="7"/>
      <c r="L62" s="105"/>
      <c r="M62" s="105"/>
    </row>
    <row r="63" spans="1:13" ht="12.75">
      <c r="A63" s="224" t="s">
        <v>199</v>
      </c>
      <c r="B63" s="225"/>
      <c r="C63" s="225"/>
      <c r="D63" s="225"/>
      <c r="E63" s="225"/>
      <c r="F63" s="225"/>
      <c r="G63" s="225"/>
      <c r="H63" s="226"/>
      <c r="I63" s="1">
        <v>165</v>
      </c>
      <c r="J63" s="7"/>
      <c r="K63" s="7"/>
      <c r="L63" s="105"/>
      <c r="M63" s="105"/>
    </row>
    <row r="64" spans="1:13" ht="12.75">
      <c r="A64" s="224" t="s">
        <v>188</v>
      </c>
      <c r="B64" s="225"/>
      <c r="C64" s="225"/>
      <c r="D64" s="225"/>
      <c r="E64" s="225"/>
      <c r="F64" s="225"/>
      <c r="G64" s="225"/>
      <c r="H64" s="226"/>
      <c r="I64" s="1">
        <v>166</v>
      </c>
      <c r="J64" s="7">
        <v>-235787</v>
      </c>
      <c r="K64" s="7">
        <v>-235787</v>
      </c>
      <c r="L64" s="105"/>
      <c r="M64" s="105"/>
    </row>
    <row r="65" spans="1:13" ht="12.75">
      <c r="A65" s="224" t="s">
        <v>162</v>
      </c>
      <c r="B65" s="225"/>
      <c r="C65" s="225"/>
      <c r="D65" s="225"/>
      <c r="E65" s="225"/>
      <c r="F65" s="225"/>
      <c r="G65" s="225"/>
      <c r="H65" s="226"/>
      <c r="I65" s="1">
        <v>167</v>
      </c>
      <c r="J65" s="48">
        <f>J56-J64</f>
        <v>-1538736</v>
      </c>
      <c r="K65" s="48">
        <f>K56-K64</f>
        <v>59397.97000000009</v>
      </c>
      <c r="L65" s="105"/>
      <c r="M65" s="105"/>
    </row>
    <row r="66" spans="1:13" ht="12.75">
      <c r="A66" s="224" t="s">
        <v>163</v>
      </c>
      <c r="B66" s="225"/>
      <c r="C66" s="225"/>
      <c r="D66" s="225"/>
      <c r="E66" s="225"/>
      <c r="F66" s="225"/>
      <c r="G66" s="225"/>
      <c r="H66" s="226"/>
      <c r="I66" s="1">
        <v>168</v>
      </c>
      <c r="J66" s="55">
        <f>J55+J65</f>
        <v>-139873214.81590658</v>
      </c>
      <c r="K66" s="55">
        <f>K55+K65</f>
        <v>-208504164.18717888</v>
      </c>
      <c r="L66" s="105"/>
      <c r="M66" s="105"/>
    </row>
    <row r="67" spans="1:13" ht="12.75" customHeight="1">
      <c r="A67" s="258" t="s">
        <v>275</v>
      </c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105"/>
      <c r="M67" s="105"/>
    </row>
    <row r="68" spans="1:13" ht="12.75" customHeight="1">
      <c r="A68" s="260" t="s">
        <v>157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105"/>
      <c r="M68" s="105"/>
    </row>
    <row r="69" spans="1:13" ht="12.75">
      <c r="A69" s="262" t="s">
        <v>200</v>
      </c>
      <c r="B69" s="263"/>
      <c r="C69" s="263"/>
      <c r="D69" s="263"/>
      <c r="E69" s="263"/>
      <c r="F69" s="263"/>
      <c r="G69" s="263"/>
      <c r="H69" s="264"/>
      <c r="I69" s="1">
        <v>169</v>
      </c>
      <c r="J69" s="7">
        <f>J66-J70</f>
        <v>-139851016.0679066</v>
      </c>
      <c r="K69" s="7">
        <v>-208587711.72687584</v>
      </c>
      <c r="L69" s="105"/>
      <c r="M69" s="105"/>
    </row>
    <row r="70" spans="1:13" ht="12.75">
      <c r="A70" s="255" t="s">
        <v>201</v>
      </c>
      <c r="B70" s="256"/>
      <c r="C70" s="256"/>
      <c r="D70" s="256"/>
      <c r="E70" s="256"/>
      <c r="F70" s="256"/>
      <c r="G70" s="256"/>
      <c r="H70" s="257"/>
      <c r="I70" s="4">
        <v>170</v>
      </c>
      <c r="J70" s="8">
        <v>-22198.748000000018</v>
      </c>
      <c r="K70" s="8">
        <v>83547.74499999976</v>
      </c>
      <c r="L70" s="105"/>
      <c r="M70" s="105"/>
    </row>
  </sheetData>
  <sheetProtection/>
  <mergeCells count="70">
    <mergeCell ref="A63:H63"/>
    <mergeCell ref="A62:H62"/>
    <mergeCell ref="A61:H61"/>
    <mergeCell ref="A57:H57"/>
    <mergeCell ref="A58:H58"/>
    <mergeCell ref="A53:H53"/>
    <mergeCell ref="A55:H55"/>
    <mergeCell ref="A54:K54"/>
    <mergeCell ref="A59:H59"/>
    <mergeCell ref="A56:H56"/>
    <mergeCell ref="A60:H60"/>
    <mergeCell ref="A48:H48"/>
    <mergeCell ref="A47:H47"/>
    <mergeCell ref="A51:H51"/>
    <mergeCell ref="A49:H49"/>
    <mergeCell ref="A52:H52"/>
    <mergeCell ref="A50:K50"/>
    <mergeCell ref="A70:H70"/>
    <mergeCell ref="A64:H64"/>
    <mergeCell ref="A65:H65"/>
    <mergeCell ref="A66:H66"/>
    <mergeCell ref="A67:K67"/>
    <mergeCell ref="A68:K68"/>
    <mergeCell ref="A69:H69"/>
    <mergeCell ref="A26:H26"/>
    <mergeCell ref="A18:H18"/>
    <mergeCell ref="A24:H24"/>
    <mergeCell ref="A20:H20"/>
    <mergeCell ref="A21:H21"/>
    <mergeCell ref="A19:H19"/>
    <mergeCell ref="A23:H23"/>
    <mergeCell ref="A46:H46"/>
    <mergeCell ref="A43:H43"/>
    <mergeCell ref="A35:H35"/>
    <mergeCell ref="A36:H36"/>
    <mergeCell ref="A39:H39"/>
    <mergeCell ref="A42:H42"/>
    <mergeCell ref="A38:H38"/>
    <mergeCell ref="A45:H45"/>
    <mergeCell ref="A41:H41"/>
    <mergeCell ref="A4:H4"/>
    <mergeCell ref="A5:H5"/>
    <mergeCell ref="A44:H44"/>
    <mergeCell ref="A14:H14"/>
    <mergeCell ref="A13:H13"/>
    <mergeCell ref="A15:H15"/>
    <mergeCell ref="A11:H11"/>
    <mergeCell ref="A12:H12"/>
    <mergeCell ref="A8:H8"/>
    <mergeCell ref="A25:H25"/>
    <mergeCell ref="A28:H28"/>
    <mergeCell ref="A27:H27"/>
    <mergeCell ref="A22:H22"/>
    <mergeCell ref="A34:H34"/>
    <mergeCell ref="A30:H30"/>
    <mergeCell ref="A1:K1"/>
    <mergeCell ref="A7:H7"/>
    <mergeCell ref="A2:K2"/>
    <mergeCell ref="A3:K3"/>
    <mergeCell ref="A6:H6"/>
    <mergeCell ref="A9:H9"/>
    <mergeCell ref="A10:H10"/>
    <mergeCell ref="A40:H40"/>
    <mergeCell ref="A37:H37"/>
    <mergeCell ref="A31:H31"/>
    <mergeCell ref="A33:H33"/>
    <mergeCell ref="A32:H32"/>
    <mergeCell ref="A17:H17"/>
    <mergeCell ref="A16:H16"/>
    <mergeCell ref="A29:H29"/>
  </mergeCells>
  <dataValidations count="4">
    <dataValidation type="whole" operator="notEqual" allowBlank="1" showInputMessage="1" showErrorMessage="1" errorTitle="Pogrešan unos" error="Mogu se unijeti samo cjelobrojne vrijednosti." sqref="K70 K56:K57 J46:K46 K59:K63 K65:K66 J57:J64 J53:K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0:K1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:K9 J47:K49 J35:J45 J11:J33 K11:K45">
      <formula1>0</formula1>
    </dataValidation>
    <dataValidation allowBlank="1" sqref="J52:K52 J55:K55 K58 J69:J70 K69 K64 J56 J65:J66"/>
  </dataValidations>
  <printOptions/>
  <pageMargins left="0.75" right="0.75" top="1" bottom="1" header="0.5" footer="0.5"/>
  <pageSetup horizontalDpi="600" verticalDpi="600" orientation="landscape" paperSize="9" scale="61" r:id="rId1"/>
  <rowBreaks count="1" manualBreakCount="1">
    <brk id="50" max="12" man="1"/>
  </rowBreaks>
  <ignoredErrors>
    <ignoredError sqref="K15 K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L32" sqref="L32"/>
    </sheetView>
  </sheetViews>
  <sheetFormatPr defaultColWidth="9.140625" defaultRowHeight="12.75"/>
  <cols>
    <col min="1" max="9" width="9.140625" style="47" customWidth="1"/>
    <col min="10" max="10" width="10.421875" style="47" bestFit="1" customWidth="1"/>
    <col min="11" max="11" width="11.28125" style="47" customWidth="1"/>
    <col min="12" max="12" width="12.421875" style="47" customWidth="1"/>
    <col min="13" max="13" width="10.28125" style="47" bestFit="1" customWidth="1"/>
    <col min="14" max="14" width="14.421875" style="47" customWidth="1"/>
    <col min="15" max="15" width="9.140625" style="47" customWidth="1"/>
    <col min="16" max="16" width="10.28125" style="47" bestFit="1" customWidth="1"/>
    <col min="17" max="16384" width="9.140625" style="47" customWidth="1"/>
  </cols>
  <sheetData>
    <row r="1" spans="1:11" ht="12.75" customHeight="1">
      <c r="A1" s="271" t="s">
        <v>136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345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4" t="s">
        <v>347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23.25">
      <c r="A4" s="273" t="s">
        <v>50</v>
      </c>
      <c r="B4" s="273"/>
      <c r="C4" s="273"/>
      <c r="D4" s="273"/>
      <c r="E4" s="273"/>
      <c r="F4" s="273"/>
      <c r="G4" s="273"/>
      <c r="H4" s="273"/>
      <c r="I4" s="57" t="s">
        <v>245</v>
      </c>
      <c r="J4" s="58" t="s">
        <v>124</v>
      </c>
      <c r="K4" s="58" t="s">
        <v>125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59">
        <v>2</v>
      </c>
      <c r="J5" s="60" t="s">
        <v>249</v>
      </c>
      <c r="K5" s="60" t="s">
        <v>250</v>
      </c>
    </row>
    <row r="6" spans="1:11" ht="12.75">
      <c r="A6" s="227" t="s">
        <v>130</v>
      </c>
      <c r="B6" s="243"/>
      <c r="C6" s="243"/>
      <c r="D6" s="243"/>
      <c r="E6" s="243"/>
      <c r="F6" s="243"/>
      <c r="G6" s="243"/>
      <c r="H6" s="243"/>
      <c r="I6" s="269"/>
      <c r="J6" s="269"/>
      <c r="K6" s="270"/>
    </row>
    <row r="7" spans="1:13" ht="12.75">
      <c r="A7" s="206" t="s">
        <v>34</v>
      </c>
      <c r="B7" s="207"/>
      <c r="C7" s="207"/>
      <c r="D7" s="207"/>
      <c r="E7" s="207"/>
      <c r="F7" s="207"/>
      <c r="G7" s="207"/>
      <c r="H7" s="207"/>
      <c r="I7" s="1">
        <v>1</v>
      </c>
      <c r="J7" s="7">
        <f>RDG!J47</f>
        <v>-138334478.81590658</v>
      </c>
      <c r="K7" s="7">
        <f>RDG!K47</f>
        <v>-208563562.15717888</v>
      </c>
      <c r="M7" s="105"/>
    </row>
    <row r="8" spans="1:11" ht="12.75">
      <c r="A8" s="206" t="s">
        <v>35</v>
      </c>
      <c r="B8" s="207"/>
      <c r="C8" s="207"/>
      <c r="D8" s="207"/>
      <c r="E8" s="207"/>
      <c r="F8" s="207"/>
      <c r="G8" s="207"/>
      <c r="H8" s="207"/>
      <c r="I8" s="1">
        <v>2</v>
      </c>
      <c r="J8" s="7">
        <v>4877755</v>
      </c>
      <c r="K8" s="7">
        <v>4775304.9799999995</v>
      </c>
    </row>
    <row r="9" spans="1:11" ht="12.75">
      <c r="A9" s="206" t="s">
        <v>36</v>
      </c>
      <c r="B9" s="207"/>
      <c r="C9" s="207"/>
      <c r="D9" s="207"/>
      <c r="E9" s="207"/>
      <c r="F9" s="207"/>
      <c r="G9" s="207"/>
      <c r="H9" s="207"/>
      <c r="I9" s="1">
        <v>3</v>
      </c>
      <c r="J9" s="7"/>
      <c r="K9" s="7">
        <v>36372631.479999915</v>
      </c>
    </row>
    <row r="10" spans="1:11" ht="12.75">
      <c r="A10" s="206" t="s">
        <v>37</v>
      </c>
      <c r="B10" s="207"/>
      <c r="C10" s="207"/>
      <c r="D10" s="207"/>
      <c r="E10" s="207"/>
      <c r="F10" s="207"/>
      <c r="G10" s="207"/>
      <c r="H10" s="207"/>
      <c r="I10" s="1">
        <v>4</v>
      </c>
      <c r="J10" s="7"/>
      <c r="K10" s="7"/>
    </row>
    <row r="11" spans="1:11" ht="12.75">
      <c r="A11" s="206" t="s">
        <v>38</v>
      </c>
      <c r="B11" s="207"/>
      <c r="C11" s="207"/>
      <c r="D11" s="207"/>
      <c r="E11" s="207"/>
      <c r="F11" s="207"/>
      <c r="G11" s="207"/>
      <c r="H11" s="207"/>
      <c r="I11" s="1">
        <v>5</v>
      </c>
      <c r="J11" s="7">
        <v>43113552</v>
      </c>
      <c r="K11" s="7">
        <v>6780145.6900000125</v>
      </c>
    </row>
    <row r="12" spans="1:12" ht="12.75">
      <c r="A12" s="206" t="s">
        <v>42</v>
      </c>
      <c r="B12" s="207"/>
      <c r="C12" s="207"/>
      <c r="D12" s="207"/>
      <c r="E12" s="207"/>
      <c r="F12" s="207"/>
      <c r="G12" s="207"/>
      <c r="H12" s="207"/>
      <c r="I12" s="1">
        <v>6</v>
      </c>
      <c r="J12" s="7">
        <v>131710844</v>
      </c>
      <c r="K12" s="7">
        <v>199778761</v>
      </c>
      <c r="L12" s="105"/>
    </row>
    <row r="13" spans="1:11" ht="12.75">
      <c r="A13" s="224" t="s">
        <v>131</v>
      </c>
      <c r="B13" s="225"/>
      <c r="C13" s="225"/>
      <c r="D13" s="225"/>
      <c r="E13" s="225"/>
      <c r="F13" s="225"/>
      <c r="G13" s="225"/>
      <c r="H13" s="225"/>
      <c r="I13" s="1">
        <v>7</v>
      </c>
      <c r="J13" s="112">
        <f>SUM(J7:J12)</f>
        <v>41367672.184093416</v>
      </c>
      <c r="K13" s="112">
        <f>SUM(K7:K12)</f>
        <v>39143280.99282104</v>
      </c>
    </row>
    <row r="14" spans="1:11" ht="12.75">
      <c r="A14" s="206" t="s">
        <v>43</v>
      </c>
      <c r="B14" s="207"/>
      <c r="C14" s="207"/>
      <c r="D14" s="207"/>
      <c r="E14" s="207"/>
      <c r="F14" s="207"/>
      <c r="G14" s="207"/>
      <c r="H14" s="207"/>
      <c r="I14" s="1">
        <v>8</v>
      </c>
      <c r="J14" s="7">
        <v>6910757</v>
      </c>
      <c r="K14" s="7"/>
    </row>
    <row r="15" spans="1:11" ht="12.75">
      <c r="A15" s="206" t="s">
        <v>44</v>
      </c>
      <c r="B15" s="207"/>
      <c r="C15" s="207"/>
      <c r="D15" s="207"/>
      <c r="E15" s="207"/>
      <c r="F15" s="207"/>
      <c r="G15" s="207"/>
      <c r="H15" s="207"/>
      <c r="I15" s="1">
        <v>9</v>
      </c>
      <c r="J15" s="7">
        <v>21579595</v>
      </c>
      <c r="K15" s="7">
        <v>28356696</v>
      </c>
    </row>
    <row r="16" spans="1:11" ht="12.75">
      <c r="A16" s="206" t="s">
        <v>45</v>
      </c>
      <c r="B16" s="207"/>
      <c r="C16" s="207"/>
      <c r="D16" s="207"/>
      <c r="E16" s="207"/>
      <c r="F16" s="207"/>
      <c r="G16" s="207"/>
      <c r="H16" s="207"/>
      <c r="I16" s="1">
        <v>10</v>
      </c>
      <c r="J16" s="7"/>
      <c r="K16" s="7"/>
    </row>
    <row r="17" spans="1:13" ht="12.75">
      <c r="A17" s="206" t="s">
        <v>46</v>
      </c>
      <c r="B17" s="207"/>
      <c r="C17" s="207"/>
      <c r="D17" s="207"/>
      <c r="E17" s="207"/>
      <c r="F17" s="207"/>
      <c r="G17" s="207"/>
      <c r="H17" s="207"/>
      <c r="I17" s="1">
        <v>11</v>
      </c>
      <c r="J17" s="7">
        <v>16898217</v>
      </c>
      <c r="K17" s="7">
        <v>38795156.80000003</v>
      </c>
      <c r="M17" s="105"/>
    </row>
    <row r="18" spans="1:11" ht="12.75">
      <c r="A18" s="224" t="s">
        <v>132</v>
      </c>
      <c r="B18" s="225"/>
      <c r="C18" s="225"/>
      <c r="D18" s="225"/>
      <c r="E18" s="225"/>
      <c r="F18" s="225"/>
      <c r="G18" s="225"/>
      <c r="H18" s="225"/>
      <c r="I18" s="1">
        <v>12</v>
      </c>
      <c r="J18" s="112">
        <f>SUM(J14:J17)</f>
        <v>45388569</v>
      </c>
      <c r="K18" s="112">
        <f>SUM(K14:K17)</f>
        <v>67151852.80000003</v>
      </c>
    </row>
    <row r="19" spans="1:11" ht="12.75">
      <c r="A19" s="224" t="s">
        <v>30</v>
      </c>
      <c r="B19" s="225"/>
      <c r="C19" s="225"/>
      <c r="D19" s="225"/>
      <c r="E19" s="225"/>
      <c r="F19" s="225"/>
      <c r="G19" s="225"/>
      <c r="H19" s="225"/>
      <c r="I19" s="1">
        <v>13</v>
      </c>
      <c r="J19" s="112">
        <f>IF(J13&gt;J18,J13-J18,0)</f>
        <v>0</v>
      </c>
      <c r="K19" s="112">
        <f>IF(K13&gt;K18,K13-K18,0)</f>
        <v>0</v>
      </c>
    </row>
    <row r="20" spans="1:16" ht="12.75">
      <c r="A20" s="224" t="s">
        <v>31</v>
      </c>
      <c r="B20" s="225"/>
      <c r="C20" s="225"/>
      <c r="D20" s="225"/>
      <c r="E20" s="225"/>
      <c r="F20" s="225"/>
      <c r="G20" s="225"/>
      <c r="H20" s="225"/>
      <c r="I20" s="1">
        <v>14</v>
      </c>
      <c r="J20" s="112">
        <f>IF(J18&gt;J13,J18-J13,0)</f>
        <v>4020896.8159065843</v>
      </c>
      <c r="K20" s="112">
        <f>IF(K18&gt;K13,K18-K13,0)</f>
        <v>28008571.80717899</v>
      </c>
      <c r="P20" s="105"/>
    </row>
    <row r="21" spans="1:11" ht="12.75">
      <c r="A21" s="227" t="s">
        <v>133</v>
      </c>
      <c r="B21" s="243"/>
      <c r="C21" s="243"/>
      <c r="D21" s="243"/>
      <c r="E21" s="243"/>
      <c r="F21" s="243"/>
      <c r="G21" s="243"/>
      <c r="H21" s="243"/>
      <c r="I21" s="269"/>
      <c r="J21" s="269"/>
      <c r="K21" s="270"/>
    </row>
    <row r="22" spans="1:11" ht="12.75">
      <c r="A22" s="206" t="s">
        <v>147</v>
      </c>
      <c r="B22" s="207"/>
      <c r="C22" s="207"/>
      <c r="D22" s="207"/>
      <c r="E22" s="207"/>
      <c r="F22" s="207"/>
      <c r="G22" s="207"/>
      <c r="H22" s="207"/>
      <c r="I22" s="1">
        <v>15</v>
      </c>
      <c r="J22" s="7">
        <v>64321</v>
      </c>
      <c r="K22" s="7">
        <v>2729686.7809998123</v>
      </c>
    </row>
    <row r="23" spans="1:11" ht="12.75">
      <c r="A23" s="206" t="s">
        <v>148</v>
      </c>
      <c r="B23" s="207"/>
      <c r="C23" s="207"/>
      <c r="D23" s="207"/>
      <c r="E23" s="207"/>
      <c r="F23" s="207"/>
      <c r="G23" s="207"/>
      <c r="H23" s="207"/>
      <c r="I23" s="1">
        <v>16</v>
      </c>
      <c r="J23" s="7"/>
      <c r="K23" s="7"/>
    </row>
    <row r="24" spans="1:11" ht="12.75">
      <c r="A24" s="206" t="s">
        <v>149</v>
      </c>
      <c r="B24" s="207"/>
      <c r="C24" s="207"/>
      <c r="D24" s="207"/>
      <c r="E24" s="207"/>
      <c r="F24" s="207"/>
      <c r="G24" s="207"/>
      <c r="H24" s="207"/>
      <c r="I24" s="1">
        <v>17</v>
      </c>
      <c r="J24" s="7"/>
      <c r="K24" s="7"/>
    </row>
    <row r="25" spans="1:11" ht="12.75">
      <c r="A25" s="206" t="s">
        <v>150</v>
      </c>
      <c r="B25" s="207"/>
      <c r="C25" s="207"/>
      <c r="D25" s="207"/>
      <c r="E25" s="207"/>
      <c r="F25" s="207"/>
      <c r="G25" s="207"/>
      <c r="H25" s="207"/>
      <c r="I25" s="1">
        <v>18</v>
      </c>
      <c r="J25" s="7"/>
      <c r="K25" s="7"/>
    </row>
    <row r="26" spans="1:11" ht="12.75">
      <c r="A26" s="206" t="s">
        <v>151</v>
      </c>
      <c r="B26" s="207"/>
      <c r="C26" s="207"/>
      <c r="D26" s="207"/>
      <c r="E26" s="207"/>
      <c r="F26" s="207"/>
      <c r="G26" s="207"/>
      <c r="H26" s="207"/>
      <c r="I26" s="1">
        <v>19</v>
      </c>
      <c r="J26" s="7">
        <v>59048888</v>
      </c>
      <c r="K26" s="7">
        <v>54510597.56085494</v>
      </c>
    </row>
    <row r="27" spans="1:11" ht="12.75">
      <c r="A27" s="224" t="s">
        <v>137</v>
      </c>
      <c r="B27" s="225"/>
      <c r="C27" s="225"/>
      <c r="D27" s="225"/>
      <c r="E27" s="225"/>
      <c r="F27" s="225"/>
      <c r="G27" s="225"/>
      <c r="H27" s="225"/>
      <c r="I27" s="1">
        <v>20</v>
      </c>
      <c r="J27" s="112">
        <f>SUM(J22:J26)</f>
        <v>59113209</v>
      </c>
      <c r="K27" s="112">
        <f>SUM(K22:K26)</f>
        <v>57240284.34185475</v>
      </c>
    </row>
    <row r="28" spans="1:11" ht="12.75">
      <c r="A28" s="206" t="s">
        <v>101</v>
      </c>
      <c r="B28" s="207"/>
      <c r="C28" s="207"/>
      <c r="D28" s="207"/>
      <c r="E28" s="207"/>
      <c r="F28" s="207"/>
      <c r="G28" s="207"/>
      <c r="H28" s="207"/>
      <c r="I28" s="1">
        <v>21</v>
      </c>
      <c r="J28" s="7">
        <v>6275843</v>
      </c>
      <c r="K28" s="7"/>
    </row>
    <row r="29" spans="1:11" ht="12.75">
      <c r="A29" s="206" t="s">
        <v>102</v>
      </c>
      <c r="B29" s="207"/>
      <c r="C29" s="207"/>
      <c r="D29" s="207"/>
      <c r="E29" s="207"/>
      <c r="F29" s="207"/>
      <c r="G29" s="207"/>
      <c r="H29" s="207"/>
      <c r="I29" s="1">
        <v>22</v>
      </c>
      <c r="J29" s="7">
        <v>1865488</v>
      </c>
      <c r="K29" s="7"/>
    </row>
    <row r="30" spans="1:11" ht="12.75">
      <c r="A30" s="206" t="s">
        <v>10</v>
      </c>
      <c r="B30" s="207"/>
      <c r="C30" s="207"/>
      <c r="D30" s="207"/>
      <c r="E30" s="207"/>
      <c r="F30" s="207"/>
      <c r="G30" s="207"/>
      <c r="H30" s="207"/>
      <c r="I30" s="1">
        <v>23</v>
      </c>
      <c r="J30" s="7">
        <v>5470455</v>
      </c>
      <c r="K30" s="7">
        <v>4786412</v>
      </c>
    </row>
    <row r="31" spans="1:13" ht="12.75">
      <c r="A31" s="224" t="s">
        <v>2</v>
      </c>
      <c r="B31" s="225"/>
      <c r="C31" s="225"/>
      <c r="D31" s="225"/>
      <c r="E31" s="225"/>
      <c r="F31" s="225"/>
      <c r="G31" s="225"/>
      <c r="H31" s="225"/>
      <c r="I31" s="1">
        <v>24</v>
      </c>
      <c r="J31" s="112">
        <f>SUM(J28:J30)</f>
        <v>13611786</v>
      </c>
      <c r="K31" s="112">
        <f>SUM(K28:K30)</f>
        <v>4786412</v>
      </c>
      <c r="M31" s="105"/>
    </row>
    <row r="32" spans="1:11" ht="12.75">
      <c r="A32" s="224" t="s">
        <v>32</v>
      </c>
      <c r="B32" s="225"/>
      <c r="C32" s="225"/>
      <c r="D32" s="225"/>
      <c r="E32" s="225"/>
      <c r="F32" s="225"/>
      <c r="G32" s="225"/>
      <c r="H32" s="225"/>
      <c r="I32" s="1">
        <v>25</v>
      </c>
      <c r="J32" s="112">
        <f>IF(J27&gt;J31,J27-J31,0)</f>
        <v>45501423</v>
      </c>
      <c r="K32" s="112">
        <f>IF(K27&gt;K31,K27-K31,0)</f>
        <v>52453872.34185475</v>
      </c>
    </row>
    <row r="33" spans="1:11" ht="12.75">
      <c r="A33" s="224" t="s">
        <v>33</v>
      </c>
      <c r="B33" s="225"/>
      <c r="C33" s="225"/>
      <c r="D33" s="225"/>
      <c r="E33" s="225"/>
      <c r="F33" s="225"/>
      <c r="G33" s="225"/>
      <c r="H33" s="225"/>
      <c r="I33" s="1">
        <v>26</v>
      </c>
      <c r="J33" s="112">
        <f>IF(J31&gt;J27,J31-J27,0)</f>
        <v>0</v>
      </c>
      <c r="K33" s="112">
        <f>IF(K31&gt;K27,K31-K27,0)</f>
        <v>0</v>
      </c>
    </row>
    <row r="34" spans="1:11" ht="12.75">
      <c r="A34" s="227" t="s">
        <v>134</v>
      </c>
      <c r="B34" s="243"/>
      <c r="C34" s="243"/>
      <c r="D34" s="243"/>
      <c r="E34" s="243"/>
      <c r="F34" s="243"/>
      <c r="G34" s="243"/>
      <c r="H34" s="243"/>
      <c r="I34" s="269"/>
      <c r="J34" s="269"/>
      <c r="K34" s="270"/>
    </row>
    <row r="35" spans="1:11" ht="12.75">
      <c r="A35" s="206" t="s">
        <v>143</v>
      </c>
      <c r="B35" s="207"/>
      <c r="C35" s="207"/>
      <c r="D35" s="207"/>
      <c r="E35" s="207"/>
      <c r="F35" s="207"/>
      <c r="G35" s="207"/>
      <c r="H35" s="207"/>
      <c r="I35" s="1">
        <v>27</v>
      </c>
      <c r="J35" s="7"/>
      <c r="K35" s="7"/>
    </row>
    <row r="36" spans="1:11" ht="12.75">
      <c r="A36" s="206" t="s">
        <v>23</v>
      </c>
      <c r="B36" s="207"/>
      <c r="C36" s="207"/>
      <c r="D36" s="207"/>
      <c r="E36" s="207"/>
      <c r="F36" s="207"/>
      <c r="G36" s="207"/>
      <c r="H36" s="207"/>
      <c r="I36" s="1">
        <v>28</v>
      </c>
      <c r="J36" s="7"/>
      <c r="K36" s="7"/>
    </row>
    <row r="37" spans="1:11" ht="12.75">
      <c r="A37" s="206" t="s">
        <v>24</v>
      </c>
      <c r="B37" s="207"/>
      <c r="C37" s="207"/>
      <c r="D37" s="207"/>
      <c r="E37" s="207"/>
      <c r="F37" s="207"/>
      <c r="G37" s="207"/>
      <c r="H37" s="207"/>
      <c r="I37" s="1">
        <v>29</v>
      </c>
      <c r="J37" s="7"/>
      <c r="K37" s="7"/>
    </row>
    <row r="38" spans="1:11" ht="12.75">
      <c r="A38" s="224" t="s">
        <v>59</v>
      </c>
      <c r="B38" s="225"/>
      <c r="C38" s="225"/>
      <c r="D38" s="225"/>
      <c r="E38" s="225"/>
      <c r="F38" s="225"/>
      <c r="G38" s="225"/>
      <c r="H38" s="225"/>
      <c r="I38" s="1">
        <v>30</v>
      </c>
      <c r="J38" s="112">
        <f>SUM(J35:J37)</f>
        <v>0</v>
      </c>
      <c r="K38" s="112">
        <f>SUM(K35:K37)</f>
        <v>0</v>
      </c>
    </row>
    <row r="39" spans="1:11" ht="12.75">
      <c r="A39" s="206" t="s">
        <v>25</v>
      </c>
      <c r="B39" s="207"/>
      <c r="C39" s="207"/>
      <c r="D39" s="207"/>
      <c r="E39" s="207"/>
      <c r="F39" s="207"/>
      <c r="G39" s="207"/>
      <c r="H39" s="207"/>
      <c r="I39" s="1">
        <v>31</v>
      </c>
      <c r="J39" s="7">
        <v>39313233</v>
      </c>
      <c r="K39" s="7">
        <v>27203109</v>
      </c>
    </row>
    <row r="40" spans="1:11" ht="12.75">
      <c r="A40" s="206" t="s">
        <v>26</v>
      </c>
      <c r="B40" s="207"/>
      <c r="C40" s="207"/>
      <c r="D40" s="207"/>
      <c r="E40" s="207"/>
      <c r="F40" s="207"/>
      <c r="G40" s="207"/>
      <c r="H40" s="207"/>
      <c r="I40" s="1">
        <v>32</v>
      </c>
      <c r="J40" s="7"/>
      <c r="K40" s="7"/>
    </row>
    <row r="41" spans="1:11" ht="12.75">
      <c r="A41" s="206" t="s">
        <v>27</v>
      </c>
      <c r="B41" s="207"/>
      <c r="C41" s="207"/>
      <c r="D41" s="207"/>
      <c r="E41" s="207"/>
      <c r="F41" s="207"/>
      <c r="G41" s="207"/>
      <c r="H41" s="207"/>
      <c r="I41" s="1">
        <v>33</v>
      </c>
      <c r="J41" s="7"/>
      <c r="K41" s="7"/>
    </row>
    <row r="42" spans="1:11" ht="12.75">
      <c r="A42" s="206" t="s">
        <v>28</v>
      </c>
      <c r="B42" s="207"/>
      <c r="C42" s="207"/>
      <c r="D42" s="207"/>
      <c r="E42" s="207"/>
      <c r="F42" s="207"/>
      <c r="G42" s="207"/>
      <c r="H42" s="207"/>
      <c r="I42" s="1">
        <v>34</v>
      </c>
      <c r="J42" s="7"/>
      <c r="K42" s="7"/>
    </row>
    <row r="43" spans="1:11" ht="12.75">
      <c r="A43" s="206" t="s">
        <v>29</v>
      </c>
      <c r="B43" s="207"/>
      <c r="C43" s="207"/>
      <c r="D43" s="207"/>
      <c r="E43" s="207"/>
      <c r="F43" s="207"/>
      <c r="G43" s="207"/>
      <c r="H43" s="207"/>
      <c r="I43" s="1">
        <v>35</v>
      </c>
      <c r="J43" s="7"/>
      <c r="K43" s="7"/>
    </row>
    <row r="44" spans="1:11" ht="12.75">
      <c r="A44" s="224" t="s">
        <v>60</v>
      </c>
      <c r="B44" s="225"/>
      <c r="C44" s="225"/>
      <c r="D44" s="225"/>
      <c r="E44" s="225"/>
      <c r="F44" s="225"/>
      <c r="G44" s="225"/>
      <c r="H44" s="225"/>
      <c r="I44" s="1">
        <v>36</v>
      </c>
      <c r="J44" s="112">
        <f>SUM(J39:J43)</f>
        <v>39313233</v>
      </c>
      <c r="K44" s="112">
        <f>SUM(K39:K43)</f>
        <v>27203109</v>
      </c>
    </row>
    <row r="45" spans="1:11" ht="12.75">
      <c r="A45" s="224" t="s">
        <v>11</v>
      </c>
      <c r="B45" s="225"/>
      <c r="C45" s="225"/>
      <c r="D45" s="225"/>
      <c r="E45" s="225"/>
      <c r="F45" s="225"/>
      <c r="G45" s="225"/>
      <c r="H45" s="225"/>
      <c r="I45" s="1">
        <v>37</v>
      </c>
      <c r="J45" s="112">
        <f>IF(J38&gt;J44,J38-J44,0)</f>
        <v>0</v>
      </c>
      <c r="K45" s="112">
        <f>IF(K38&gt;K44,K38-K44,0)</f>
        <v>0</v>
      </c>
    </row>
    <row r="46" spans="1:11" ht="12.75">
      <c r="A46" s="224" t="s">
        <v>12</v>
      </c>
      <c r="B46" s="225"/>
      <c r="C46" s="225"/>
      <c r="D46" s="225"/>
      <c r="E46" s="225"/>
      <c r="F46" s="225"/>
      <c r="G46" s="225"/>
      <c r="H46" s="225"/>
      <c r="I46" s="1">
        <v>38</v>
      </c>
      <c r="J46" s="112">
        <f>IF(J44&gt;J38,J44-J38,0)</f>
        <v>39313233</v>
      </c>
      <c r="K46" s="112">
        <f>IF(K44&gt;K38,K44-K38,0)</f>
        <v>27203109</v>
      </c>
    </row>
    <row r="47" spans="1:11" ht="12.75">
      <c r="A47" s="206" t="s">
        <v>61</v>
      </c>
      <c r="B47" s="207"/>
      <c r="C47" s="207"/>
      <c r="D47" s="207"/>
      <c r="E47" s="207"/>
      <c r="F47" s="207"/>
      <c r="G47" s="207"/>
      <c r="H47" s="207"/>
      <c r="I47" s="1">
        <v>39</v>
      </c>
      <c r="J47" s="112">
        <f>IF(J19-J20+J32-J33+J45-J46&gt;0,J19-J20+J32-J33+J45-J46,0)</f>
        <v>2167293.1840934157</v>
      </c>
      <c r="K47" s="112">
        <f>IF(K19-K20+K32-K33+K45-K46&gt;0,K19-K20+K32-K33+K45-K46,0)</f>
        <v>0</v>
      </c>
    </row>
    <row r="48" spans="1:11" ht="12.75">
      <c r="A48" s="206" t="s">
        <v>62</v>
      </c>
      <c r="B48" s="207"/>
      <c r="C48" s="207"/>
      <c r="D48" s="207"/>
      <c r="E48" s="207"/>
      <c r="F48" s="207"/>
      <c r="G48" s="207"/>
      <c r="H48" s="207"/>
      <c r="I48" s="1">
        <v>40</v>
      </c>
      <c r="J48" s="112">
        <f>IF(J20-J19+J33-J32+J46-J45&gt;0,J20-J19+J33-J32+J46-J45,0)</f>
        <v>0</v>
      </c>
      <c r="K48" s="112">
        <f>IF(K20-K19+K33-K32+K46-K45&gt;0,K20-K19+K33-K32+K46-K45,0)</f>
        <v>2757808.465324238</v>
      </c>
    </row>
    <row r="49" spans="1:11" ht="12.75">
      <c r="A49" s="206" t="s">
        <v>135</v>
      </c>
      <c r="B49" s="207"/>
      <c r="C49" s="207"/>
      <c r="D49" s="207"/>
      <c r="E49" s="207"/>
      <c r="F49" s="207"/>
      <c r="G49" s="207"/>
      <c r="H49" s="207"/>
      <c r="I49" s="1">
        <v>41</v>
      </c>
      <c r="J49" s="7">
        <v>4524370</v>
      </c>
      <c r="K49" s="7">
        <f>J52</f>
        <v>6691663.184093416</v>
      </c>
    </row>
    <row r="50" spans="1:14" ht="12.75">
      <c r="A50" s="206" t="s">
        <v>144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f>+J45+J32+J19</f>
        <v>45501423</v>
      </c>
      <c r="K50" s="5">
        <f>+K45+K32+K19</f>
        <v>52453872.34185475</v>
      </c>
      <c r="N50" s="105"/>
    </row>
    <row r="51" spans="1:11" ht="12.75">
      <c r="A51" s="206" t="s">
        <v>145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f>+J20+J33+J46</f>
        <v>43334129.815906584</v>
      </c>
      <c r="K51" s="5">
        <f>+K20+K33+K46</f>
        <v>55211680.80717899</v>
      </c>
    </row>
    <row r="52" spans="1:13" ht="12.75">
      <c r="A52" s="248" t="s">
        <v>146</v>
      </c>
      <c r="B52" s="249"/>
      <c r="C52" s="249"/>
      <c r="D52" s="249"/>
      <c r="E52" s="249"/>
      <c r="F52" s="249"/>
      <c r="G52" s="249"/>
      <c r="H52" s="249"/>
      <c r="I52" s="4">
        <v>44</v>
      </c>
      <c r="J52" s="114">
        <f>J49+J50-J51</f>
        <v>6691663.184093416</v>
      </c>
      <c r="K52" s="114">
        <f>K49+K50-K51</f>
        <v>3933854.718769178</v>
      </c>
      <c r="M52" s="105"/>
    </row>
    <row r="53" ht="15">
      <c r="J53" s="135"/>
    </row>
    <row r="54" spans="11:14" ht="12.75">
      <c r="K54" s="105"/>
      <c r="N54" s="105"/>
    </row>
    <row r="55" ht="12.75">
      <c r="N55" s="105"/>
    </row>
    <row r="56" spans="10:14" ht="12.75">
      <c r="J56" s="105"/>
      <c r="K56" s="105"/>
      <c r="N56" s="105"/>
    </row>
    <row r="57" spans="10:14" ht="12.75">
      <c r="J57" s="105"/>
      <c r="K57" s="105"/>
      <c r="N57" s="105"/>
    </row>
    <row r="58" spans="10:11" ht="12.75">
      <c r="J58" s="105"/>
      <c r="K58" s="105"/>
    </row>
    <row r="59" spans="11:12" ht="12.75">
      <c r="K59" s="105"/>
      <c r="L59" s="105"/>
    </row>
    <row r="61" spans="10:11" ht="12.75">
      <c r="J61" s="105"/>
      <c r="K61" s="105"/>
    </row>
  </sheetData>
  <sheetProtection/>
  <mergeCells count="52"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27:H27"/>
    <mergeCell ref="A31:H31"/>
    <mergeCell ref="A28:H28"/>
    <mergeCell ref="A29:H29"/>
    <mergeCell ref="A30:H30"/>
    <mergeCell ref="A34:K34"/>
    <mergeCell ref="A22:H22"/>
    <mergeCell ref="A16:H16"/>
    <mergeCell ref="A18:H18"/>
    <mergeCell ref="A21:K21"/>
    <mergeCell ref="A25:H25"/>
    <mergeCell ref="A26:H26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</mergeCells>
  <dataValidations count="3">
    <dataValidation type="whole" operator="notEqual" allowBlank="1" showInputMessage="1" showErrorMessage="1" errorTitle="Pogrešan unos" error="Mogu se unijeti samo cjelobrojne vrijednosti." sqref="J22:K26 J9:K12 J35:K37 J14:K17 K7 J28:K30 J39:K43 J4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8:K8 J31:K33 J27 J18:K20 J13 J38 J44:J48 J52">
      <formula1>0</formula1>
    </dataValidation>
    <dataValidation allowBlank="1" sqref="J50:K51 J7 K44:K48 K13 K52 K27 K38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K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J23" sqref="J23:J24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0" width="10.421875" style="64" customWidth="1"/>
    <col min="11" max="11" width="11.00390625" style="64" customWidth="1"/>
    <col min="12" max="12" width="12.140625" style="64" bestFit="1" customWidth="1"/>
    <col min="13" max="13" width="14.57421875" style="64" customWidth="1"/>
    <col min="14" max="16384" width="9.140625" style="64" customWidth="1"/>
  </cols>
  <sheetData>
    <row r="1" spans="1:12" ht="12.75">
      <c r="A1" s="277" t="s">
        <v>247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63"/>
    </row>
    <row r="2" spans="1:12" ht="15.75">
      <c r="A2" s="39"/>
      <c r="B2" s="62"/>
      <c r="C2" s="283" t="s">
        <v>248</v>
      </c>
      <c r="D2" s="283"/>
      <c r="E2" s="65">
        <v>41275</v>
      </c>
      <c r="F2" s="40" t="s">
        <v>216</v>
      </c>
      <c r="G2" s="284">
        <v>41639</v>
      </c>
      <c r="H2" s="285"/>
      <c r="I2" s="62"/>
      <c r="J2" s="62"/>
      <c r="K2" s="62"/>
      <c r="L2" s="66"/>
    </row>
    <row r="3" spans="1:11" ht="23.25">
      <c r="A3" s="286" t="s">
        <v>50</v>
      </c>
      <c r="B3" s="286"/>
      <c r="C3" s="286"/>
      <c r="D3" s="286"/>
      <c r="E3" s="286"/>
      <c r="F3" s="286"/>
      <c r="G3" s="286"/>
      <c r="H3" s="286"/>
      <c r="I3" s="67" t="s">
        <v>271</v>
      </c>
      <c r="J3" s="68" t="s">
        <v>124</v>
      </c>
      <c r="K3" s="68" t="s">
        <v>125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70">
        <v>2</v>
      </c>
      <c r="J4" s="69" t="s">
        <v>249</v>
      </c>
      <c r="K4" s="69" t="s">
        <v>250</v>
      </c>
    </row>
    <row r="5" spans="1:11" ht="12.75">
      <c r="A5" s="279" t="s">
        <v>251</v>
      </c>
      <c r="B5" s="280"/>
      <c r="C5" s="280"/>
      <c r="D5" s="280"/>
      <c r="E5" s="280"/>
      <c r="F5" s="280"/>
      <c r="G5" s="280"/>
      <c r="H5" s="280"/>
      <c r="I5" s="41">
        <v>1</v>
      </c>
      <c r="J5" s="6">
        <v>270904000</v>
      </c>
      <c r="K5" s="6">
        <v>270904000</v>
      </c>
    </row>
    <row r="6" spans="1:11" ht="12.75">
      <c r="A6" s="279" t="s">
        <v>252</v>
      </c>
      <c r="B6" s="280"/>
      <c r="C6" s="280"/>
      <c r="D6" s="280"/>
      <c r="E6" s="280"/>
      <c r="F6" s="280"/>
      <c r="G6" s="280"/>
      <c r="H6" s="280"/>
      <c r="I6" s="41">
        <v>2</v>
      </c>
      <c r="J6" s="7">
        <v>85140629</v>
      </c>
      <c r="K6" s="7"/>
    </row>
    <row r="7" spans="1:11" ht="12.75">
      <c r="A7" s="279" t="s">
        <v>253</v>
      </c>
      <c r="B7" s="280"/>
      <c r="C7" s="280"/>
      <c r="D7" s="280"/>
      <c r="E7" s="280"/>
      <c r="F7" s="280"/>
      <c r="G7" s="280"/>
      <c r="H7" s="280"/>
      <c r="I7" s="41">
        <v>3</v>
      </c>
      <c r="J7" s="7">
        <v>4769080</v>
      </c>
      <c r="K7" s="7">
        <v>-45062880</v>
      </c>
    </row>
    <row r="8" spans="1:11" ht="12.75">
      <c r="A8" s="279" t="s">
        <v>254</v>
      </c>
      <c r="B8" s="280"/>
      <c r="C8" s="280"/>
      <c r="D8" s="280"/>
      <c r="E8" s="280"/>
      <c r="F8" s="280"/>
      <c r="G8" s="280"/>
      <c r="H8" s="280"/>
      <c r="I8" s="41">
        <v>4</v>
      </c>
      <c r="J8" s="7"/>
      <c r="K8" s="7"/>
    </row>
    <row r="9" spans="1:11" ht="12.75">
      <c r="A9" s="279" t="s">
        <v>255</v>
      </c>
      <c r="B9" s="280"/>
      <c r="C9" s="280"/>
      <c r="D9" s="280"/>
      <c r="E9" s="280"/>
      <c r="F9" s="280"/>
      <c r="G9" s="280"/>
      <c r="H9" s="280"/>
      <c r="I9" s="41">
        <v>5</v>
      </c>
      <c r="J9" s="7">
        <v>-138334478.81590658</v>
      </c>
      <c r="K9" s="7">
        <f>RDG!K47</f>
        <v>-208563562.15717888</v>
      </c>
    </row>
    <row r="10" spans="1:11" ht="12.75">
      <c r="A10" s="279" t="s">
        <v>256</v>
      </c>
      <c r="B10" s="280"/>
      <c r="C10" s="280"/>
      <c r="D10" s="280"/>
      <c r="E10" s="280"/>
      <c r="F10" s="280"/>
      <c r="G10" s="280"/>
      <c r="H10" s="280"/>
      <c r="I10" s="41">
        <v>6</v>
      </c>
      <c r="J10" s="7">
        <v>40035694</v>
      </c>
      <c r="K10" s="7">
        <v>38838213</v>
      </c>
    </row>
    <row r="11" spans="1:12" ht="12.75">
      <c r="A11" s="279" t="s">
        <v>257</v>
      </c>
      <c r="B11" s="280"/>
      <c r="C11" s="280"/>
      <c r="D11" s="280"/>
      <c r="E11" s="280"/>
      <c r="F11" s="280"/>
      <c r="G11" s="280"/>
      <c r="H11" s="280"/>
      <c r="I11" s="41">
        <v>7</v>
      </c>
      <c r="J11" s="7"/>
      <c r="K11" s="7"/>
      <c r="L11" s="110"/>
    </row>
    <row r="12" spans="1:12" ht="12.75">
      <c r="A12" s="279" t="s">
        <v>258</v>
      </c>
      <c r="B12" s="280"/>
      <c r="C12" s="280"/>
      <c r="D12" s="280"/>
      <c r="E12" s="280"/>
      <c r="F12" s="280"/>
      <c r="G12" s="280"/>
      <c r="H12" s="280"/>
      <c r="I12" s="41">
        <v>8</v>
      </c>
      <c r="J12" s="7">
        <v>-987093</v>
      </c>
      <c r="K12" s="7">
        <v>1825</v>
      </c>
      <c r="L12" s="110"/>
    </row>
    <row r="13" spans="1:11" ht="12.75">
      <c r="A13" s="279" t="s">
        <v>259</v>
      </c>
      <c r="B13" s="280"/>
      <c r="C13" s="280"/>
      <c r="D13" s="280"/>
      <c r="E13" s="280"/>
      <c r="F13" s="280"/>
      <c r="G13" s="280"/>
      <c r="H13" s="280"/>
      <c r="I13" s="41">
        <v>9</v>
      </c>
      <c r="J13" s="7"/>
      <c r="K13" s="7"/>
    </row>
    <row r="14" spans="1:13" ht="12.75">
      <c r="A14" s="281" t="s">
        <v>260</v>
      </c>
      <c r="B14" s="282"/>
      <c r="C14" s="282"/>
      <c r="D14" s="282"/>
      <c r="E14" s="282"/>
      <c r="F14" s="282"/>
      <c r="G14" s="282"/>
      <c r="H14" s="282"/>
      <c r="I14" s="41">
        <v>10</v>
      </c>
      <c r="J14" s="112">
        <f>SUM(J5:J13)</f>
        <v>261527831.18409342</v>
      </c>
      <c r="K14" s="112">
        <f>SUM(K5:K13)</f>
        <v>56117595.84282112</v>
      </c>
      <c r="L14" s="110"/>
      <c r="M14" s="110">
        <f>K14-Bilanca!K69</f>
        <v>0.08469712734222412</v>
      </c>
    </row>
    <row r="15" spans="1:11" ht="12.75">
      <c r="A15" s="279" t="s">
        <v>261</v>
      </c>
      <c r="B15" s="280"/>
      <c r="C15" s="280"/>
      <c r="D15" s="280"/>
      <c r="E15" s="280"/>
      <c r="F15" s="280"/>
      <c r="G15" s="280"/>
      <c r="H15" s="280"/>
      <c r="I15" s="41">
        <v>11</v>
      </c>
      <c r="J15" s="7">
        <v>-12662</v>
      </c>
      <c r="K15" s="7">
        <v>963.55</v>
      </c>
    </row>
    <row r="16" spans="1:12" ht="12.75">
      <c r="A16" s="279" t="s">
        <v>262</v>
      </c>
      <c r="B16" s="280"/>
      <c r="C16" s="280"/>
      <c r="D16" s="280"/>
      <c r="E16" s="280"/>
      <c r="F16" s="280"/>
      <c r="G16" s="280"/>
      <c r="H16" s="280"/>
      <c r="I16" s="41">
        <v>12</v>
      </c>
      <c r="J16" s="7"/>
      <c r="K16" s="7"/>
      <c r="L16" s="110"/>
    </row>
    <row r="17" spans="1:13" ht="12.75">
      <c r="A17" s="279" t="s">
        <v>263</v>
      </c>
      <c r="B17" s="280"/>
      <c r="C17" s="280"/>
      <c r="D17" s="280"/>
      <c r="E17" s="280"/>
      <c r="F17" s="280"/>
      <c r="G17" s="280"/>
      <c r="H17" s="280"/>
      <c r="I17" s="41">
        <v>13</v>
      </c>
      <c r="J17" s="7"/>
      <c r="K17" s="7"/>
      <c r="M17" s="110"/>
    </row>
    <row r="18" spans="1:11" ht="12.75">
      <c r="A18" s="279" t="s">
        <v>264</v>
      </c>
      <c r="B18" s="280"/>
      <c r="C18" s="280"/>
      <c r="D18" s="280"/>
      <c r="E18" s="280"/>
      <c r="F18" s="280"/>
      <c r="G18" s="280"/>
      <c r="H18" s="280"/>
      <c r="I18" s="41">
        <v>14</v>
      </c>
      <c r="J18" s="7"/>
      <c r="K18" s="7"/>
    </row>
    <row r="19" spans="1:11" ht="12.75">
      <c r="A19" s="279" t="s">
        <v>265</v>
      </c>
      <c r="B19" s="280"/>
      <c r="C19" s="280"/>
      <c r="D19" s="280"/>
      <c r="E19" s="280"/>
      <c r="F19" s="280"/>
      <c r="G19" s="280"/>
      <c r="H19" s="280"/>
      <c r="I19" s="41">
        <v>15</v>
      </c>
      <c r="J19" s="7"/>
      <c r="K19" s="7"/>
    </row>
    <row r="20" spans="1:11" ht="12.75">
      <c r="A20" s="279" t="s">
        <v>266</v>
      </c>
      <c r="B20" s="280"/>
      <c r="C20" s="280"/>
      <c r="D20" s="280"/>
      <c r="E20" s="280"/>
      <c r="F20" s="280"/>
      <c r="G20" s="280"/>
      <c r="H20" s="280"/>
      <c r="I20" s="41">
        <v>16</v>
      </c>
      <c r="J20" s="7"/>
      <c r="K20" s="7"/>
    </row>
    <row r="21" spans="1:13" ht="12.75">
      <c r="A21" s="281" t="s">
        <v>267</v>
      </c>
      <c r="B21" s="282"/>
      <c r="C21" s="282"/>
      <c r="D21" s="282"/>
      <c r="E21" s="282"/>
      <c r="F21" s="282"/>
      <c r="G21" s="282"/>
      <c r="H21" s="282"/>
      <c r="I21" s="41">
        <v>17</v>
      </c>
      <c r="J21" s="114">
        <f>SUM(J15:J20)</f>
        <v>-12662</v>
      </c>
      <c r="K21" s="114">
        <f>SUM(K15:K20)</f>
        <v>963.55</v>
      </c>
      <c r="M21" s="110"/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90" t="s">
        <v>268</v>
      </c>
      <c r="B23" s="291"/>
      <c r="C23" s="291"/>
      <c r="D23" s="291"/>
      <c r="E23" s="291"/>
      <c r="F23" s="291"/>
      <c r="G23" s="291"/>
      <c r="H23" s="291"/>
      <c r="I23" s="42">
        <v>18</v>
      </c>
      <c r="J23" s="7">
        <f>J14-J24</f>
        <v>262115828.18409342</v>
      </c>
      <c r="K23" s="7">
        <f>K14-K24</f>
        <v>56622124.99602112</v>
      </c>
    </row>
    <row r="24" spans="1:11" ht="17.25" customHeight="1">
      <c r="A24" s="296" t="s">
        <v>269</v>
      </c>
      <c r="B24" s="297"/>
      <c r="C24" s="297"/>
      <c r="D24" s="297"/>
      <c r="E24" s="297"/>
      <c r="F24" s="297"/>
      <c r="G24" s="297"/>
      <c r="H24" s="297"/>
      <c r="I24" s="43">
        <v>19</v>
      </c>
      <c r="J24" s="8">
        <v>-587997</v>
      </c>
      <c r="K24" s="8">
        <f>Bilanca!K119</f>
        <v>-504529.1531999981</v>
      </c>
    </row>
    <row r="25" spans="1:11" ht="30" customHeight="1">
      <c r="A25" s="288" t="s">
        <v>270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3:K24 J5:J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K23:K2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298" t="s">
        <v>246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299" t="s">
        <v>276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2014-02-19T12:50:03Z</cp:lastPrinted>
  <dcterms:created xsi:type="dcterms:W3CDTF">2008-10-17T11:51:54Z</dcterms:created>
  <dcterms:modified xsi:type="dcterms:W3CDTF">2014-04-30T08:25:01Z</dcterms:modified>
  <cp:category/>
  <cp:version/>
  <cp:contentType/>
  <cp:contentStatus/>
</cp:coreProperties>
</file>