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715" activeTab="0"/>
  </bookViews>
  <sheets>
    <sheet name="GENERAL DATA" sheetId="1" r:id="rId1"/>
    <sheet name="BALANCE SHEET" sheetId="2" r:id="rId2"/>
    <sheet name="P&amp;L " sheetId="3" r:id="rId3"/>
    <sheet name="CASH FLOW" sheetId="4" r:id="rId4"/>
    <sheet name="CHANGES TO CAPITAL" sheetId="5" r:id="rId5"/>
  </sheets>
  <definedNames>
    <definedName name="_xlnm.Print_Area" localSheetId="1">'BALANCE SHEET'!$A$1:$K$121</definedName>
    <definedName name="_xlnm.Print_Area" localSheetId="3">'CASH FLOW'!$A$1:$K$53</definedName>
    <definedName name="_xlnm.Print_Area" localSheetId="4">'CHANGES TO CAPITAL'!$A$1:$K$27</definedName>
    <definedName name="_xlnm.Print_Area" localSheetId="0">'GENERAL DATA'!$A$1:$I$51</definedName>
    <definedName name="_xlnm.Print_Area" localSheetId="2">'P&amp;L '!$A$1:$M$71</definedName>
  </definedNames>
  <calcPr fullCalcOnLoad="1"/>
</workbook>
</file>

<file path=xl/sharedStrings.xml><?xml version="1.0" encoding="utf-8"?>
<sst xmlns="http://schemas.openxmlformats.org/spreadsheetml/2006/main" count="334" uniqueCount="303">
  <si>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</si>
  <si>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</si>
  <si>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</si>
  <si>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</si>
  <si>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</si>
  <si>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</si>
  <si>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</si>
  <si>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</si>
  <si>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</si>
  <si>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</si>
  <si>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</si>
  <si>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</si>
  <si>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</si>
  <si>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</si>
  <si>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</si>
  <si>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</si>
  <si>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</si>
  <si>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</si>
  <si>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</si>
  <si>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</si>
  <si>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</si>
  <si>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</si>
  <si>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</si>
  <si>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</si>
  <si>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</si>
  <si>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</si>
  <si>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</si>
  <si>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</si>
  <si>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</si>
  <si>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</si>
  <si>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</si>
  <si>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</si>
  <si>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</si>
  <si>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</si>
  <si>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>IV. RECEIVABLES (030 up to 032)</t>
  </si>
  <si>
    <t xml:space="preserve">     3. Other receivables</t>
  </si>
  <si>
    <t>V. DEFFERED TAX ASSETS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</si>
  <si>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</si>
  <si>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</si>
  <si>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</si>
  <si>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</si>
  <si>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>II. RECEIVABLES (044 up to 049)</t>
  </si>
  <si>
    <t xml:space="preserve">   1. Receivables from associated undertakings</t>
  </si>
  <si>
    <t xml:space="preserve">   2. Trade receivables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</si>
  <si>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</si>
  <si>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</si>
  <si>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</si>
  <si>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</si>
  <si>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</si>
  <si>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</si>
  <si>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</si>
  <si>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</si>
  <si>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</si>
  <si>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</si>
  <si>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</si>
  <si>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</si>
  <si>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</si>
  <si>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</si>
  <si>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</si>
  <si>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</si>
  <si>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</si>
  <si>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</si>
  <si>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</si>
  <si>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</si>
  <si>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</si>
  <si>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</si>
  <si>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</si>
  <si>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 xml:space="preserve">     3. Other provisions </t>
  </si>
  <si>
    <t xml:space="preserve">     2. Commitments for loans, deposits, etc</t>
  </si>
  <si>
    <t xml:space="preserve">     8. Other long term liabilities</t>
  </si>
  <si>
    <t xml:space="preserve">     8. Liabilities towards employees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</si>
  <si>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</si>
  <si>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</si>
  <si>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</si>
  <si>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</si>
  <si>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</si>
  <si>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</si>
  <si>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 xml:space="preserve">Note 1: Appendix to Balance sheet fill companies who make consolidated financial statements.
</t>
  </si>
  <si>
    <t xml:space="preserve">   2. Other operating income</t>
  </si>
  <si>
    <t xml:space="preserve">     5. Other financial income</t>
  </si>
  <si>
    <r>
      <t xml:space="preserve">XIII. PROFIT OR LOSS FOR THE PERIOD </t>
    </r>
    <r>
      <rPr>
        <sz val="9"/>
        <rFont val="Arial"/>
        <family val="2"/>
      </rPr>
      <t>(148-151)</t>
    </r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</si>
  <si>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</si>
  <si>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</si>
  <si>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</si>
  <si>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</si>
  <si>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</si>
  <si>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</si>
  <si>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</si>
  <si>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</si>
  <si>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</si>
  <si>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</si>
  <si>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</si>
  <si>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</si>
  <si>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</si>
  <si>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</si>
  <si>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</si>
  <si>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</si>
  <si>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</si>
  <si>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</si>
  <si>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</si>
  <si>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</si>
  <si>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</si>
  <si>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</si>
  <si>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</si>
  <si>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</si>
  <si>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</si>
  <si>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</si>
  <si>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</si>
  <si>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</si>
  <si>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</si>
  <si>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</si>
  <si>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</si>
  <si>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</si>
  <si>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</si>
  <si>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</si>
  <si>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1.   Cash expenditures for purchase of fixed tangible and intangible assets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</si>
  <si>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</si>
  <si>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</si>
  <si>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</si>
  <si>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</si>
  <si>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</si>
  <si>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</si>
  <si>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</si>
  <si>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</si>
  <si>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</si>
  <si>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</si>
  <si>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</si>
  <si>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</si>
  <si>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</si>
  <si>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</si>
  <si>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</si>
  <si>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</si>
  <si>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</si>
  <si>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</si>
  <si>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</si>
  <si>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</si>
  <si>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</si>
  <si>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for period</t>
  </si>
  <si>
    <t>till</t>
  </si>
  <si>
    <t>17. Total capital increase or decrease (AOP 011 - 016)</t>
  </si>
  <si>
    <t>Items reducing Capital are entered with negative sign. 
Data under EOP codes 001 to 009 are entered as balance as at Balance Sheet date.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</si>
  <si>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</si>
  <si>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</si>
  <si>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</si>
  <si>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</si>
  <si>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</si>
  <si>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</si>
  <si>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</si>
  <si>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</si>
  <si>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</si>
  <si>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</si>
  <si>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</si>
  <si>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</si>
  <si>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</si>
  <si>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</si>
  <si>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</si>
  <si>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</si>
  <si>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</si>
  <si>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(signature of the person authorised for representation)</t>
  </si>
  <si>
    <t>Place of the seal</t>
  </si>
  <si>
    <t>Appendix 1</t>
  </si>
  <si>
    <t>Reporting period: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</si>
  <si>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</si>
  <si>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</si>
  <si>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</si>
  <si>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</si>
  <si>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</si>
  <si>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</si>
  <si>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</si>
  <si>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</si>
  <si>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</si>
  <si>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</si>
  <si>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</si>
  <si>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</si>
  <si>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</si>
  <si>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</si>
  <si>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</si>
  <si>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Annual financial statement of the entrepreneur - GFI-POD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</si>
  <si>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</si>
  <si>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</si>
  <si>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</si>
  <si>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</si>
  <si>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</si>
  <si>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</si>
  <si>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F) TOTAL LIABILITIES  (062+079+083+093+106)</t>
  </si>
  <si>
    <t>03277267</t>
  </si>
  <si>
    <t>080020443</t>
  </si>
  <si>
    <t>14049708426</t>
  </si>
  <si>
    <t>INGRA d.d.</t>
  </si>
  <si>
    <t>Zagreb</t>
  </si>
  <si>
    <t>Alexandera von Humboldta 4b</t>
  </si>
  <si>
    <t>www.ingra.hr</t>
  </si>
  <si>
    <t>Grad Zagreb</t>
  </si>
  <si>
    <t>Ivan Asić</t>
  </si>
  <si>
    <t>01/6156394</t>
  </si>
  <si>
    <t>01/6102548</t>
  </si>
  <si>
    <t>ingra@ingra.hr</t>
  </si>
  <si>
    <t>Igor Oppenheim</t>
  </si>
  <si>
    <t>7112</t>
  </si>
  <si>
    <t xml:space="preserve">   7. Provisions</t>
  </si>
  <si>
    <t xml:space="preserve">   8. Other operating expenses</t>
  </si>
  <si>
    <t xml:space="preserve">   10. Liabilities to share in the result</t>
  </si>
  <si>
    <t xml:space="preserve">     9. Liabilities for taxes, contributions and other benefits</t>
  </si>
  <si>
    <t xml:space="preserve">     7. Liabilities to companies in which are participating interests</t>
  </si>
  <si>
    <t xml:space="preserve">     6. Commitments on securities</t>
  </si>
  <si>
    <t xml:space="preserve">     5. Trade payables</t>
  </si>
  <si>
    <t xml:space="preserve">     4. Liabilities for advances</t>
  </si>
  <si>
    <t xml:space="preserve">     3. Liabilities to banks and other financial institutions</t>
  </si>
  <si>
    <t xml:space="preserve">     1. Liabilities to related parties</t>
  </si>
  <si>
    <t xml:space="preserve">     9. Deferred tax liabilities</t>
  </si>
  <si>
    <t xml:space="preserve">     2. Provisions for tax liabilities</t>
  </si>
  <si>
    <t xml:space="preserve">     1. Provisions for pensions, severance pay and similar obligations</t>
  </si>
  <si>
    <t xml:space="preserve">   6. Other receivables</t>
  </si>
  <si>
    <t xml:space="preserve">   5. Receivables from government and other institutions</t>
  </si>
  <si>
    <t xml:space="preserve">   4. Receivables from employees and members of the business</t>
  </si>
  <si>
    <t xml:space="preserve">   3. Receivables from participating companies</t>
  </si>
  <si>
    <t xml:space="preserve">   7. Biological assets</t>
  </si>
  <si>
    <t xml:space="preserve">   6. Long term assets held for sale</t>
  </si>
  <si>
    <t xml:space="preserve">   5. Advances for inventories</t>
  </si>
  <si>
    <t xml:space="preserve">   1. Materials and supplies</t>
  </si>
  <si>
    <t xml:space="preserve">     2. Receivables from sales on credit</t>
  </si>
  <si>
    <t xml:space="preserve">     1. Receivables from associated undertakings</t>
  </si>
  <si>
    <t>PROFIT AND LOSS</t>
  </si>
  <si>
    <t>Issuer:  INGRA Co.</t>
  </si>
  <si>
    <t>Item</t>
  </si>
  <si>
    <t xml:space="preserve">AOP
</t>
  </si>
  <si>
    <t>Previous period</t>
  </si>
  <si>
    <t>Current period</t>
  </si>
  <si>
    <t>Cumulative</t>
  </si>
  <si>
    <t>Quarter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</si>
  <si>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</si>
  <si>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</si>
  <si>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</si>
  <si>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Changes in inventories of finished products and work in progress</t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</si>
  <si>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</si>
  <si>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</si>
  <si>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</si>
  <si>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</si>
  <si>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</si>
  <si>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     a) Net salaries</t>
  </si>
  <si>
    <t xml:space="preserve">        b) Employee income tax</t>
  </si>
  <si>
    <t xml:space="preserve">        c) Tax on payroll</t>
  </si>
  <si>
    <t xml:space="preserve">   4. Depreciation and amortisation</t>
  </si>
  <si>
    <t xml:space="preserve">   5. Other expenditures</t>
  </si>
  <si>
    <r>
      <t xml:space="preserve">   6. Value adjustment </t>
    </r>
    <r>
      <rPr>
        <sz val="9"/>
        <rFont val="Arial"/>
        <family val="2"/>
      </rPr>
      <t>(127+128)</t>
    </r>
  </si>
  <si>
    <t xml:space="preserve">       a) non-current assets (without financial assets)</t>
  </si>
  <si>
    <t xml:space="preserve">       b) current asssets (without financial assets)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</si>
  <si>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</si>
  <si>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2. Interest income, foreign exchange differences, dividends and other financial 
         income related to third parties</t>
  </si>
  <si>
    <t xml:space="preserve">     3. Part of  income from associates and participating interests</t>
  </si>
  <si>
    <t xml:space="preserve">     4. Unrealized gains (income) from the financial assets</t>
  </si>
  <si>
    <r>
      <t xml:space="preserve">IV. FINANCIAL COSTS </t>
    </r>
    <r>
      <rPr>
        <sz val="9"/>
        <rFont val="Arial"/>
        <family val="2"/>
      </rPr>
      <t>(138 do 141)</t>
    </r>
  </si>
  <si>
    <t xml:space="preserve">    2. Interest, foreign exchange differences and other expenses related to third parties</t>
  </si>
  <si>
    <t xml:space="preserve">    3. Unrealized loss (expenses) from  the financial assets</t>
  </si>
  <si>
    <t xml:space="preserve">    4. Other financial expenses</t>
  </si>
  <si>
    <t>V.    SHARE OF INCOME OF ASSOCIATES</t>
  </si>
  <si>
    <t>VI.   SHARE OF LOSS OF ASSOCIATES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</si>
  <si>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</si>
  <si>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</si>
  <si>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</si>
  <si>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</si>
  <si>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</si>
  <si>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</si>
  <si>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</si>
  <si>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</si>
  <si>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t xml:space="preserve">  1. Profit for the period (149-151)</t>
  </si>
  <si>
    <t xml:space="preserve">  2. Loss for the period (151-148)</t>
  </si>
  <si>
    <t>ANNEX TO THE PROFIT AND LOSS ACCOUNT (to be filled in by entities submitting consolidated financial statements)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</si>
  <si>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</si>
  <si>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</si>
  <si>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</si>
  <si>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</si>
  <si>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</si>
  <si>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</si>
  <si>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</si>
  <si>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 xml:space="preserve">    2. Revaluation of non-current  assets and  intangible assets    </t>
  </si>
  <si>
    <t xml:space="preserve">    3. Gains or loss available for sale investments </t>
  </si>
  <si>
    <t xml:space="preserve">    4. Gains or loss on net movement on cash flow hedges </t>
  </si>
  <si>
    <t xml:space="preserve">    5. Gains or loss on net investments hedge</t>
  </si>
  <si>
    <t xml:space="preserve">    6. Share of the other comprehensive income/loss of associates </t>
  </si>
  <si>
    <t xml:space="preserve">    7. Acturial gain / loss on post employment benefit obligations</t>
  </si>
  <si>
    <t xml:space="preserve">III. TAX ON OTHER COMPREHENSIVE INCOME OF THE PERIOD  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</si>
  <si>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</si>
  <si>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>V. TOTAL COMPREHENSIVE INCOME/LOSS FOR THE PERIOD (157+167)</t>
  </si>
  <si>
    <t>APPENDIX Statement of Comprehensive Income (to be filled in by entities submitting consolidated financial statements)</t>
  </si>
  <si>
    <t>VI. TOTAL COMPREHENSIVE INCOME/LOSS FOR THE PERIOD</t>
  </si>
  <si>
    <t>D)  SHORT TERM LIABILITIES (094 do 105)</t>
  </si>
  <si>
    <t>No</t>
  </si>
  <si>
    <t>Names of consolidation subjects (according to IFRS):</t>
  </si>
  <si>
    <t xml:space="preserve">   6. Other intangible assets</t>
  </si>
  <si>
    <t>4. Statutory reserves</t>
  </si>
  <si>
    <t xml:space="preserve">    1. Interest, foreign exchange dfifferences and other expenses related from related 
        parties</t>
  </si>
  <si>
    <t>VII. NON-CONTROLLING INTEREST</t>
  </si>
  <si>
    <t>2. Ascribed to non-controlling interest</t>
  </si>
  <si>
    <t>1. Ascribed to the owners of the parent company capital</t>
  </si>
  <si>
    <t xml:space="preserve">     1. Interest income, foreign exhange differences, dividends and other financial
         income from related parties</t>
  </si>
  <si>
    <t>17a. Ascribed to owners of the parent company capital</t>
  </si>
  <si>
    <t>17b. Ascribed to non-controlling interest</t>
  </si>
  <si>
    <t>01.01.2013.</t>
  </si>
  <si>
    <t>31.03.2013.</t>
  </si>
  <si>
    <t>as at 31.03.2013.</t>
  </si>
  <si>
    <t>for the period 01 January 2013 to 31 March 2013</t>
  </si>
  <si>
    <t>in period from 01.01.2013. till 31.03.2013.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</si>
</sst>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#,##0_ ;\-#,##0\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hair"/>
    </border>
    <border>
      <left style="thin"/>
      <right/>
      <top style="hair"/>
      <bottom style="hair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0" fillId="0" borderId="0" xfId="58" applyFont="1" applyAlignment="1">
      <alignment/>
      <protection/>
    </xf>
    <xf numFmtId="0" fontId="4" fillId="0" borderId="15" xfId="58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Fill="1" applyBorder="1" applyAlignment="1" applyProtection="1">
      <alignment vertical="center"/>
      <protection hidden="1"/>
    </xf>
    <xf numFmtId="0" fontId="4" fillId="0" borderId="0" xfId="58" applyFont="1" applyFill="1" applyBorder="1" applyAlignment="1" applyProtection="1">
      <alignment horizontal="center" vertical="center" wrapText="1"/>
      <protection hidden="1"/>
    </xf>
    <xf numFmtId="0" fontId="4" fillId="0" borderId="0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4" fillId="0" borderId="0" xfId="58" applyFont="1" applyBorder="1" applyAlignment="1" applyProtection="1">
      <alignment horizontal="left"/>
      <protection hidden="1"/>
    </xf>
    <xf numFmtId="0" fontId="4" fillId="0" borderId="0" xfId="58" applyFont="1" applyBorder="1" applyAlignment="1" applyProtection="1">
      <alignment vertical="top"/>
      <protection hidden="1"/>
    </xf>
    <xf numFmtId="0" fontId="4" fillId="0" borderId="0" xfId="58" applyFont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Border="1" applyAlignment="1" applyProtection="1">
      <alignment/>
      <protection hidden="1"/>
    </xf>
    <xf numFmtId="0" fontId="3" fillId="0" borderId="0" xfId="58" applyFont="1" applyBorder="1" applyAlignment="1" applyProtection="1">
      <alignment vertical="top"/>
      <protection hidden="1"/>
    </xf>
    <xf numFmtId="0" fontId="4" fillId="0" borderId="0" xfId="58" applyFont="1" applyFill="1" applyBorder="1" applyAlignment="1" applyProtection="1">
      <alignment/>
      <protection hidden="1"/>
    </xf>
    <xf numFmtId="0" fontId="4" fillId="0" borderId="0" xfId="58" applyFont="1" applyBorder="1" applyAlignment="1" applyProtection="1">
      <alignment horizontal="center" vertical="center"/>
      <protection hidden="1" locked="0"/>
    </xf>
    <xf numFmtId="0" fontId="4" fillId="0" borderId="0" xfId="58" applyFont="1" applyBorder="1" applyAlignment="1" applyProtection="1">
      <alignment wrapText="1"/>
      <protection hidden="1"/>
    </xf>
    <xf numFmtId="0" fontId="4" fillId="0" borderId="0" xfId="58" applyFont="1" applyBorder="1" applyAlignment="1" applyProtection="1">
      <alignment horizontal="right" vertical="top"/>
      <protection hidden="1"/>
    </xf>
    <xf numFmtId="0" fontId="4" fillId="0" borderId="0" xfId="58" applyFont="1" applyBorder="1" applyAlignment="1">
      <alignment/>
      <protection/>
    </xf>
    <xf numFmtId="0" fontId="4" fillId="0" borderId="0" xfId="58" applyFont="1" applyBorder="1" applyAlignment="1" applyProtection="1">
      <alignment horizontal="left" vertical="top"/>
      <protection hidden="1"/>
    </xf>
    <xf numFmtId="0" fontId="4" fillId="0" borderId="16" xfId="58" applyFont="1" applyBorder="1" applyAlignment="1" applyProtection="1">
      <alignment/>
      <protection hidden="1"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17" xfId="58" applyFont="1" applyBorder="1" applyAlignment="1" applyProtection="1">
      <alignment/>
      <protection hidden="1"/>
    </xf>
    <xf numFmtId="0" fontId="4" fillId="0" borderId="17" xfId="58" applyFont="1" applyBorder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0" xfId="58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0" fontId="3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4" fillId="0" borderId="16" xfId="58" applyFont="1" applyBorder="1" applyAlignment="1">
      <alignment/>
      <protection/>
    </xf>
    <xf numFmtId="0" fontId="4" fillId="0" borderId="21" xfId="58" applyFont="1" applyBorder="1" applyAlignment="1">
      <alignment/>
      <protection/>
    </xf>
    <xf numFmtId="0" fontId="4" fillId="0" borderId="22" xfId="58" applyFont="1" applyFill="1" applyBorder="1" applyAlignment="1" applyProtection="1">
      <alignment horizontal="left" vertical="center" wrapText="1"/>
      <protection hidden="1"/>
    </xf>
    <xf numFmtId="0" fontId="4" fillId="0" borderId="15" xfId="58" applyFont="1" applyFill="1" applyBorder="1" applyAlignment="1" applyProtection="1">
      <alignment vertical="center"/>
      <protection hidden="1"/>
    </xf>
    <xf numFmtId="0" fontId="4" fillId="0" borderId="22" xfId="58" applyFont="1" applyBorder="1" applyAlignment="1" applyProtection="1">
      <alignment horizontal="left" vertical="center" wrapText="1"/>
      <protection hidden="1"/>
    </xf>
    <xf numFmtId="0" fontId="4" fillId="0" borderId="15" xfId="58" applyFont="1" applyBorder="1" applyAlignment="1" applyProtection="1">
      <alignment/>
      <protection hidden="1"/>
    </xf>
    <xf numFmtId="0" fontId="12" fillId="0" borderId="0" xfId="58" applyFont="1" applyBorder="1" applyAlignment="1" applyProtection="1">
      <alignment horizontal="right"/>
      <protection hidden="1"/>
    </xf>
    <xf numFmtId="0" fontId="4" fillId="0" borderId="22" xfId="58" applyFont="1" applyFill="1" applyBorder="1" applyAlignment="1" applyProtection="1">
      <alignment/>
      <protection hidden="1"/>
    </xf>
    <xf numFmtId="0" fontId="4" fillId="0" borderId="22" xfId="58" applyFont="1" applyBorder="1" applyAlignment="1" applyProtection="1">
      <alignment wrapText="1"/>
      <protection hidden="1"/>
    </xf>
    <xf numFmtId="0" fontId="4" fillId="0" borderId="15" xfId="58" applyFont="1" applyBorder="1" applyAlignment="1" applyProtection="1">
      <alignment horizontal="right"/>
      <protection hidden="1"/>
    </xf>
    <xf numFmtId="0" fontId="4" fillId="0" borderId="22" xfId="58" applyFont="1" applyBorder="1" applyAlignment="1" applyProtection="1">
      <alignment/>
      <protection hidden="1"/>
    </xf>
    <xf numFmtId="0" fontId="4" fillId="0" borderId="15" xfId="58" applyFont="1" applyBorder="1" applyAlignment="1" applyProtection="1">
      <alignment horizontal="right" wrapText="1"/>
      <protection hidden="1"/>
    </xf>
    <xf numFmtId="0" fontId="3" fillId="0" borderId="22" xfId="58" applyFont="1" applyFill="1" applyBorder="1" applyAlignment="1" applyProtection="1">
      <alignment horizontal="right" vertical="center"/>
      <protection hidden="1" locked="0"/>
    </xf>
    <xf numFmtId="0" fontId="4" fillId="0" borderId="22" xfId="58" applyFont="1" applyBorder="1" applyAlignment="1" applyProtection="1">
      <alignment vertical="top"/>
      <protection hidden="1"/>
    </xf>
    <xf numFmtId="0" fontId="4" fillId="0" borderId="22" xfId="58" applyFont="1" applyBorder="1" applyAlignment="1" applyProtection="1">
      <alignment horizontal="left" vertical="top" wrapText="1"/>
      <protection hidden="1"/>
    </xf>
    <xf numFmtId="0" fontId="4" fillId="0" borderId="15" xfId="58" applyFont="1" applyBorder="1" applyAlignment="1">
      <alignment/>
      <protection/>
    </xf>
    <xf numFmtId="0" fontId="4" fillId="0" borderId="15" xfId="58" applyFont="1" applyBorder="1" applyAlignment="1" applyProtection="1">
      <alignment horizontal="right" vertical="top"/>
      <protection hidden="1"/>
    </xf>
    <xf numFmtId="49" fontId="3" fillId="0" borderId="22" xfId="58" applyNumberFormat="1" applyFont="1" applyBorder="1" applyAlignment="1" applyProtection="1">
      <alignment horizontal="center" vertical="center"/>
      <protection hidden="1" locked="0"/>
    </xf>
    <xf numFmtId="0" fontId="4" fillId="0" borderId="15" xfId="58" applyFont="1" applyBorder="1" applyAlignment="1" applyProtection="1">
      <alignment horizontal="left" vertical="top"/>
      <protection hidden="1"/>
    </xf>
    <xf numFmtId="0" fontId="4" fillId="0" borderId="22" xfId="58" applyFont="1" applyBorder="1" applyAlignment="1" applyProtection="1">
      <alignment horizontal="left"/>
      <protection hidden="1"/>
    </xf>
    <xf numFmtId="0" fontId="4" fillId="0" borderId="21" xfId="58" applyFont="1" applyBorder="1" applyAlignment="1" applyProtection="1">
      <alignment/>
      <protection hidden="1"/>
    </xf>
    <xf numFmtId="0" fontId="4" fillId="0" borderId="15" xfId="58" applyFont="1" applyBorder="1" applyAlignment="1" applyProtection="1">
      <alignment horizontal="left"/>
      <protection hidden="1"/>
    </xf>
    <xf numFmtId="0" fontId="4" fillId="0" borderId="22" xfId="58" applyFont="1" applyFill="1" applyBorder="1" applyAlignment="1" applyProtection="1">
      <alignment vertical="center"/>
      <protection hidden="1"/>
    </xf>
    <xf numFmtId="0" fontId="13" fillId="0" borderId="22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2" xfId="63" applyBorder="1" applyAlignment="1">
      <alignment/>
      <protection/>
    </xf>
    <xf numFmtId="0" fontId="3" fillId="0" borderId="15" xfId="58" applyFont="1" applyBorder="1" applyAlignment="1" applyProtection="1">
      <alignment vertical="center"/>
      <protection hidden="1"/>
    </xf>
    <xf numFmtId="0" fontId="4" fillId="0" borderId="23" xfId="58" applyFont="1" applyBorder="1" applyAlignment="1" applyProtection="1">
      <alignment/>
      <protection hidden="1"/>
    </xf>
    <xf numFmtId="0" fontId="4" fillId="0" borderId="24" xfId="58" applyFont="1" applyFill="1" applyBorder="1" applyAlignment="1" applyProtection="1">
      <alignment horizontal="right" vertical="top" wrapText="1"/>
      <protection hidden="1"/>
    </xf>
    <xf numFmtId="0" fontId="4" fillId="0" borderId="25" xfId="58" applyFont="1" applyFill="1" applyBorder="1" applyAlignment="1" applyProtection="1">
      <alignment horizontal="right" vertical="top" wrapText="1"/>
      <protection hidden="1"/>
    </xf>
    <xf numFmtId="0" fontId="4" fillId="0" borderId="25" xfId="58" applyFont="1" applyFill="1" applyBorder="1" applyAlignment="1" applyProtection="1">
      <alignment/>
      <protection hidden="1"/>
    </xf>
    <xf numFmtId="0" fontId="4" fillId="0" borderId="26" xfId="58" applyFont="1" applyFill="1" applyBorder="1" applyAlignment="1" applyProtection="1">
      <alignment/>
      <protection hidden="1"/>
    </xf>
    <xf numFmtId="14" fontId="3" fillId="0" borderId="19" xfId="58" applyNumberFormat="1" applyFont="1" applyFill="1" applyBorder="1" applyAlignment="1" applyProtection="1">
      <alignment horizontal="center" vertical="center"/>
      <protection hidden="1" locked="0"/>
    </xf>
    <xf numFmtId="1" fontId="3" fillId="0" borderId="1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49" fontId="3" fillId="0" borderId="18" xfId="58" applyNumberFormat="1" applyFont="1" applyFill="1" applyBorder="1" applyAlignment="1" applyProtection="1">
      <alignment horizontal="right" vertical="center"/>
      <protection hidden="1" locked="0"/>
    </xf>
    <xf numFmtId="0" fontId="3" fillId="0" borderId="15" xfId="58" applyFont="1" applyFill="1" applyBorder="1" applyAlignment="1" applyProtection="1">
      <alignment horizontal="right" vertical="center"/>
      <protection hidden="1" locked="0"/>
    </xf>
    <xf numFmtId="0" fontId="4" fillId="0" borderId="0" xfId="58" applyFont="1" applyFill="1" applyBorder="1" applyAlignment="1">
      <alignment/>
      <protection/>
    </xf>
    <xf numFmtId="49" fontId="3" fillId="0" borderId="0" xfId="58" applyNumberFormat="1" applyFont="1" applyFill="1" applyBorder="1" applyAlignment="1" applyProtection="1">
      <alignment horizontal="center" vertical="center"/>
      <protection hidden="1" locked="0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0" fillId="0" borderId="0" xfId="63" applyFont="1" applyFill="1" applyBorder="1" applyAlignment="1">
      <alignment vertical="center"/>
      <protection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4" fillId="0" borderId="0" xfId="58" applyFont="1" applyBorder="1" applyAlignment="1" applyProtection="1">
      <alignment vertical="top"/>
      <protection hidden="1"/>
    </xf>
    <xf numFmtId="3" fontId="3" fillId="0" borderId="18" xfId="58" applyNumberFormat="1" applyFont="1" applyFill="1" applyBorder="1" applyAlignment="1" applyProtection="1">
      <alignment horizontal="right" vertical="center"/>
      <protection hidden="1" locked="0"/>
    </xf>
    <xf numFmtId="0" fontId="4" fillId="0" borderId="22" xfId="58" applyFont="1" applyBorder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0" fillId="0" borderId="27" xfId="0" applyFont="1" applyFill="1" applyBorder="1" applyAlignment="1">
      <alignment vertical="center"/>
    </xf>
    <xf numFmtId="0" fontId="0" fillId="0" borderId="27" xfId="0" applyFill="1" applyBorder="1" applyAlignment="1">
      <alignment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28" xfId="0" applyNumberFormat="1" applyFont="1" applyFill="1" applyBorder="1" applyAlignment="1" applyProtection="1">
      <alignment vertical="center"/>
      <protection hidden="1"/>
    </xf>
    <xf numFmtId="3" fontId="2" fillId="0" borderId="28" xfId="0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33" borderId="14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0" fontId="4" fillId="0" borderId="25" xfId="58" applyFont="1" applyFill="1" applyBorder="1" applyAlignment="1" applyProtection="1">
      <alignment horizontal="center" vertical="top"/>
      <protection hidden="1"/>
    </xf>
    <xf numFmtId="0" fontId="4" fillId="0" borderId="25" xfId="58" applyFont="1" applyFill="1" applyBorder="1" applyAlignment="1" applyProtection="1">
      <alignment horizontal="center"/>
      <protection hidden="1"/>
    </xf>
    <xf numFmtId="0" fontId="4" fillId="0" borderId="15" xfId="58" applyFont="1" applyBorder="1" applyAlignment="1" applyProtection="1">
      <alignment horizontal="right" vertical="center" wrapText="1"/>
      <protection hidden="1"/>
    </xf>
    <xf numFmtId="0" fontId="4" fillId="0" borderId="22" xfId="58" applyFont="1" applyBorder="1" applyAlignment="1" applyProtection="1">
      <alignment horizontal="right" wrapText="1"/>
      <protection hidden="1"/>
    </xf>
    <xf numFmtId="49" fontId="5" fillId="0" borderId="24" xfId="54" applyNumberFormat="1" applyFill="1" applyBorder="1" applyAlignment="1" applyProtection="1">
      <alignment horizontal="left" vertical="center"/>
      <protection hidden="1" locked="0"/>
    </xf>
    <xf numFmtId="49" fontId="3" fillId="0" borderId="25" xfId="58" applyNumberFormat="1" applyFont="1" applyFill="1" applyBorder="1" applyAlignment="1" applyProtection="1">
      <alignment horizontal="left" vertical="center"/>
      <protection hidden="1" locked="0"/>
    </xf>
    <xf numFmtId="49" fontId="3" fillId="0" borderId="26" xfId="58" applyNumberFormat="1" applyFont="1" applyFill="1" applyBorder="1" applyAlignment="1" applyProtection="1">
      <alignment horizontal="left" vertical="center"/>
      <protection hidden="1" locked="0"/>
    </xf>
    <xf numFmtId="0" fontId="4" fillId="0" borderId="15" xfId="58" applyFont="1" applyBorder="1" applyAlignment="1" applyProtection="1">
      <alignment horizontal="right" vertical="center"/>
      <protection hidden="1"/>
    </xf>
    <xf numFmtId="0" fontId="4" fillId="0" borderId="22" xfId="58" applyFont="1" applyBorder="1" applyAlignment="1" applyProtection="1">
      <alignment horizontal="right"/>
      <protection hidden="1"/>
    </xf>
    <xf numFmtId="49" fontId="3" fillId="0" borderId="24" xfId="58" applyNumberFormat="1" applyFont="1" applyFill="1" applyBorder="1" applyAlignment="1" applyProtection="1">
      <alignment horizontal="left" vertical="center"/>
      <protection hidden="1" locked="0"/>
    </xf>
    <xf numFmtId="0" fontId="4" fillId="0" borderId="26" xfId="58" applyFont="1" applyFill="1" applyBorder="1" applyAlignment="1">
      <alignment horizontal="left" vertical="center"/>
      <protection/>
    </xf>
    <xf numFmtId="0" fontId="14" fillId="0" borderId="0" xfId="63" applyFont="1" applyBorder="1" applyAlignment="1" applyProtection="1">
      <alignment horizontal="left"/>
      <protection hidden="1"/>
    </xf>
    <xf numFmtId="0" fontId="15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 wrapText="1"/>
      <protection hidden="1"/>
    </xf>
    <xf numFmtId="0" fontId="9" fillId="0" borderId="0" xfId="63" applyBorder="1" applyAlignment="1">
      <alignment wrapText="1"/>
      <protection/>
    </xf>
    <xf numFmtId="0" fontId="9" fillId="0" borderId="22" xfId="63" applyBorder="1" applyAlignment="1">
      <alignment wrapText="1"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2" xfId="63" applyBorder="1" applyAlignment="1">
      <alignment/>
      <protection/>
    </xf>
    <xf numFmtId="0" fontId="4" fillId="0" borderId="29" xfId="58" applyFont="1" applyBorder="1" applyAlignment="1" applyProtection="1">
      <alignment horizontal="center" vertical="top"/>
      <protection hidden="1"/>
    </xf>
    <xf numFmtId="0" fontId="4" fillId="0" borderId="29" xfId="58" applyFont="1" applyBorder="1" applyAlignment="1">
      <alignment horizontal="center"/>
      <protection/>
    </xf>
    <xf numFmtId="0" fontId="4" fillId="0" borderId="30" xfId="58" applyFont="1" applyBorder="1" applyAlignment="1">
      <alignment/>
      <protection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vertical="center"/>
      <protection/>
    </xf>
    <xf numFmtId="0" fontId="4" fillId="0" borderId="0" xfId="58" applyFont="1" applyBorder="1" applyAlignment="1">
      <alignment horizontal="center"/>
      <protection/>
    </xf>
    <xf numFmtId="0" fontId="4" fillId="0" borderId="22" xfId="58" applyFont="1" applyBorder="1" applyAlignment="1">
      <alignment horizontal="center"/>
      <protection/>
    </xf>
    <xf numFmtId="49" fontId="3" fillId="0" borderId="24" xfId="58" applyNumberFormat="1" applyFont="1" applyFill="1" applyBorder="1" applyAlignment="1" applyProtection="1">
      <alignment horizontal="center" vertical="center"/>
      <protection hidden="1" locked="0"/>
    </xf>
    <xf numFmtId="49" fontId="3" fillId="0" borderId="26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58" applyFont="1" applyFill="1" applyBorder="1" applyAlignment="1" applyProtection="1">
      <alignment horizontal="left" vertical="center"/>
      <protection hidden="1" locked="0"/>
    </xf>
    <xf numFmtId="0" fontId="4" fillId="0" borderId="25" xfId="58" applyFont="1" applyFill="1" applyBorder="1" applyAlignment="1">
      <alignment/>
      <protection/>
    </xf>
    <xf numFmtId="0" fontId="4" fillId="0" borderId="26" xfId="58" applyFont="1" applyFill="1" applyBorder="1" applyAlignment="1">
      <alignment/>
      <protection/>
    </xf>
    <xf numFmtId="0" fontId="4" fillId="0" borderId="0" xfId="58" applyFont="1" applyBorder="1" applyAlignment="1" applyProtection="1">
      <alignment horizontal="right" vertical="center"/>
      <protection hidden="1"/>
    </xf>
    <xf numFmtId="0" fontId="10" fillId="0" borderId="31" xfId="58" applyFont="1" applyBorder="1" applyAlignment="1">
      <alignment wrapText="1"/>
      <protection/>
    </xf>
    <xf numFmtId="0" fontId="10" fillId="0" borderId="16" xfId="58" applyFont="1" applyBorder="1" applyAlignment="1">
      <alignment/>
      <protection/>
    </xf>
    <xf numFmtId="0" fontId="4" fillId="0" borderId="0" xfId="58" applyFont="1" applyBorder="1" applyAlignment="1" applyProtection="1">
      <alignment vertical="center"/>
      <protection hidden="1"/>
    </xf>
    <xf numFmtId="0" fontId="4" fillId="0" borderId="0" xfId="58" applyFont="1" applyBorder="1" applyAlignment="1" applyProtection="1">
      <alignment horizontal="center" vertical="top"/>
      <protection hidden="1"/>
    </xf>
    <xf numFmtId="0" fontId="4" fillId="0" borderId="0" xfId="58" applyFont="1" applyBorder="1" applyAlignment="1" applyProtection="1">
      <alignment horizontal="center"/>
      <protection hidden="1"/>
    </xf>
    <xf numFmtId="0" fontId="4" fillId="0" borderId="16" xfId="58" applyFont="1" applyBorder="1" applyAlignment="1" applyProtection="1">
      <alignment horizontal="center"/>
      <protection hidden="1"/>
    </xf>
    <xf numFmtId="0" fontId="3" fillId="0" borderId="25" xfId="58" applyFont="1" applyFill="1" applyBorder="1" applyAlignment="1" applyProtection="1">
      <alignment horizontal="left" vertical="center"/>
      <protection hidden="1" locked="0"/>
    </xf>
    <xf numFmtId="0" fontId="3" fillId="0" borderId="26" xfId="58" applyFont="1" applyFill="1" applyBorder="1" applyAlignment="1" applyProtection="1">
      <alignment horizontal="left" vertical="center"/>
      <protection hidden="1" locked="0"/>
    </xf>
    <xf numFmtId="0" fontId="4" fillId="0" borderId="15" xfId="58" applyFont="1" applyBorder="1" applyAlignment="1" applyProtection="1">
      <alignment horizontal="center" vertical="center"/>
      <protection hidden="1"/>
    </xf>
    <xf numFmtId="0" fontId="4" fillId="0" borderId="0" xfId="58" applyFont="1" applyBorder="1" applyAlignment="1">
      <alignment horizontal="center" vertical="center"/>
      <protection/>
    </xf>
    <xf numFmtId="0" fontId="4" fillId="0" borderId="0" xfId="58" applyFont="1" applyBorder="1" applyAlignment="1">
      <alignment horizontal="center"/>
      <protection/>
    </xf>
    <xf numFmtId="0" fontId="5" fillId="0" borderId="24" xfId="54" applyFill="1" applyBorder="1" applyAlignment="1" applyProtection="1">
      <alignment/>
      <protection hidden="1" locked="0"/>
    </xf>
    <xf numFmtId="0" fontId="3" fillId="0" borderId="25" xfId="58" applyFont="1" applyFill="1" applyBorder="1" applyAlignment="1" applyProtection="1">
      <alignment/>
      <protection hidden="1" locked="0"/>
    </xf>
    <xf numFmtId="0" fontId="3" fillId="0" borderId="26" xfId="58" applyFont="1" applyFill="1" applyBorder="1" applyAlignment="1" applyProtection="1">
      <alignment/>
      <protection hidden="1" locked="0"/>
    </xf>
    <xf numFmtId="0" fontId="4" fillId="0" borderId="25" xfId="58" applyFont="1" applyFill="1" applyBorder="1" applyAlignment="1">
      <alignment horizontal="left"/>
      <protection/>
    </xf>
    <xf numFmtId="0" fontId="4" fillId="0" borderId="26" xfId="58" applyFont="1" applyFill="1" applyBorder="1" applyAlignment="1">
      <alignment horizontal="left"/>
      <protection/>
    </xf>
    <xf numFmtId="0" fontId="4" fillId="0" borderId="0" xfId="58" applyFont="1" applyBorder="1" applyAlignment="1" applyProtection="1">
      <alignment horizontal="right"/>
      <protection hidden="1"/>
    </xf>
    <xf numFmtId="0" fontId="4" fillId="0" borderId="0" xfId="58" applyFont="1" applyBorder="1" applyAlignment="1" applyProtection="1">
      <alignment horizontal="right" vertical="center" wrapText="1"/>
      <protection hidden="1"/>
    </xf>
    <xf numFmtId="0" fontId="4" fillId="0" borderId="25" xfId="58" applyFont="1" applyFill="1" applyBorder="1" applyAlignment="1">
      <alignment horizontal="left" vertical="center"/>
      <protection/>
    </xf>
    <xf numFmtId="0" fontId="4" fillId="0" borderId="26" xfId="58" applyFont="1" applyFill="1" applyBorder="1" applyAlignment="1">
      <alignment horizontal="left" vertical="center"/>
      <protection/>
    </xf>
    <xf numFmtId="1" fontId="3" fillId="0" borderId="24" xfId="58" applyNumberFormat="1" applyFont="1" applyFill="1" applyBorder="1" applyAlignment="1" applyProtection="1">
      <alignment horizontal="left" vertical="center"/>
      <protection hidden="1" locked="0"/>
    </xf>
    <xf numFmtId="1" fontId="3" fillId="0" borderId="26" xfId="58" applyNumberFormat="1" applyFont="1" applyFill="1" applyBorder="1" applyAlignment="1" applyProtection="1">
      <alignment horizontal="left" vertical="center"/>
      <protection hidden="1" locked="0"/>
    </xf>
    <xf numFmtId="0" fontId="4" fillId="0" borderId="0" xfId="58" applyFont="1" applyBorder="1" applyAlignment="1" applyProtection="1">
      <alignment horizontal="right" wrapText="1"/>
      <protection hidden="1"/>
    </xf>
    <xf numFmtId="0" fontId="4" fillId="0" borderId="15" xfId="58" applyFont="1" applyBorder="1" applyAlignment="1" applyProtection="1">
      <alignment horizontal="right" wrapText="1"/>
      <protection hidden="1"/>
    </xf>
    <xf numFmtId="0" fontId="3" fillId="0" borderId="15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22" xfId="58" applyFont="1" applyFill="1" applyBorder="1" applyAlignment="1" applyProtection="1">
      <alignment horizontal="left" vertical="center" wrapText="1"/>
      <protection hidden="1"/>
    </xf>
    <xf numFmtId="0" fontId="11" fillId="0" borderId="15" xfId="58" applyFont="1" applyBorder="1" applyAlignment="1" applyProtection="1">
      <alignment horizontal="center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11" fillId="0" borderId="22" xfId="58" applyFont="1" applyBorder="1" applyAlignment="1" applyProtection="1">
      <alignment horizontal="center" vertical="center" wrapText="1"/>
      <protection hidden="1"/>
    </xf>
    <xf numFmtId="0" fontId="2" fillId="0" borderId="15" xfId="58" applyFont="1" applyBorder="1" applyAlignment="1" applyProtection="1">
      <alignment horizontal="right" vertical="center" wrapText="1"/>
      <protection hidden="1"/>
    </xf>
    <xf numFmtId="0" fontId="2" fillId="0" borderId="22" xfId="58" applyFont="1" applyBorder="1" applyAlignment="1" applyProtection="1">
      <alignment horizontal="right" wrapText="1"/>
      <protection hidden="1"/>
    </xf>
    <xf numFmtId="0" fontId="4" fillId="0" borderId="28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3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25" xfId="0" applyFont="1" applyFill="1" applyBorder="1" applyAlignment="1" applyProtection="1">
      <alignment horizontal="left" vertical="center" wrapText="1"/>
      <protection hidden="1"/>
    </xf>
    <xf numFmtId="0" fontId="4" fillId="0" borderId="28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 indent="1"/>
    </xf>
    <xf numFmtId="0" fontId="4" fillId="0" borderId="42" xfId="0" applyFont="1" applyFill="1" applyBorder="1" applyAlignment="1">
      <alignment horizontal="left" vertical="center" wrapText="1" indent="1"/>
    </xf>
    <xf numFmtId="0" fontId="4" fillId="0" borderId="43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49" fontId="6" fillId="0" borderId="19" xfId="0" applyNumberFormat="1" applyFont="1" applyFill="1" applyBorder="1" applyAlignment="1">
      <alignment horizontal="center" vertical="center" wrapText="1"/>
    </xf>
  </cellXfs>
  <cellStyles count="53">
    <cellStyle name="Normal" xfId="0"/>
    <cellStyle name=" 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ra.hr/" TargetMode="External" /><Relationship Id="rId2" Type="http://schemas.openxmlformats.org/officeDocument/2006/relationships/hyperlink" Target="mailto:ingra@ing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="110" zoomScaleSheetLayoutView="110" zoomScalePageLayoutView="0" workbookViewId="0" topLeftCell="A1">
      <selection activeCell="C32" sqref="C32:I32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4" width="9.140625" style="6" customWidth="1"/>
    <col min="5" max="5" width="10.00390625" style="6" customWidth="1"/>
    <col min="6" max="6" width="9.140625" style="6" customWidth="1"/>
    <col min="7" max="7" width="15.140625" style="6" customWidth="1"/>
    <col min="8" max="8" width="19.28125" style="6" customWidth="1"/>
    <col min="9" max="9" width="14.421875" style="6" customWidth="1"/>
    <col min="10" max="16384" width="9.140625" style="6" customWidth="1"/>
  </cols>
  <sheetData>
    <row r="1" spans="1:9" ht="15.75">
      <c r="A1" s="153" t="s">
        <v>160</v>
      </c>
      <c r="B1" s="154"/>
      <c r="C1" s="154"/>
      <c r="D1" s="55"/>
      <c r="E1" s="55"/>
      <c r="F1" s="55"/>
      <c r="G1" s="55"/>
      <c r="H1" s="55"/>
      <c r="I1" s="56"/>
    </row>
    <row r="2" spans="1:9" ht="12.75">
      <c r="A2" s="177" t="s">
        <v>161</v>
      </c>
      <c r="B2" s="178"/>
      <c r="C2" s="178"/>
      <c r="D2" s="179"/>
      <c r="E2" s="88" t="s">
        <v>298</v>
      </c>
      <c r="F2" s="7"/>
      <c r="G2" s="8" t="s">
        <v>138</v>
      </c>
      <c r="H2" s="88" t="s">
        <v>299</v>
      </c>
      <c r="I2" s="57"/>
    </row>
    <row r="3" spans="1:9" ht="12.75">
      <c r="A3" s="58"/>
      <c r="B3" s="9"/>
      <c r="C3" s="9"/>
      <c r="D3" s="9"/>
      <c r="E3" s="10"/>
      <c r="F3" s="10"/>
      <c r="G3" s="9"/>
      <c r="H3" s="9"/>
      <c r="I3" s="59"/>
    </row>
    <row r="4" spans="1:9" ht="15">
      <c r="A4" s="180" t="s">
        <v>177</v>
      </c>
      <c r="B4" s="181"/>
      <c r="C4" s="181"/>
      <c r="D4" s="181"/>
      <c r="E4" s="181"/>
      <c r="F4" s="181"/>
      <c r="G4" s="181"/>
      <c r="H4" s="181"/>
      <c r="I4" s="182"/>
    </row>
    <row r="5" spans="1:9" ht="12.75">
      <c r="A5" s="60"/>
      <c r="B5" s="11"/>
      <c r="C5" s="11"/>
      <c r="D5" s="11"/>
      <c r="E5" s="12"/>
      <c r="F5" s="61"/>
      <c r="G5" s="13"/>
      <c r="H5" s="14"/>
      <c r="I5" s="62"/>
    </row>
    <row r="6" spans="1:9" ht="12.75">
      <c r="A6" s="128" t="s">
        <v>162</v>
      </c>
      <c r="B6" s="129"/>
      <c r="C6" s="147" t="s">
        <v>185</v>
      </c>
      <c r="D6" s="148"/>
      <c r="E6" s="23"/>
      <c r="F6" s="23"/>
      <c r="G6" s="23"/>
      <c r="H6" s="23"/>
      <c r="I6" s="63"/>
    </row>
    <row r="7" spans="1:9" ht="12.75">
      <c r="A7" s="64"/>
      <c r="B7" s="17"/>
      <c r="C7" s="11"/>
      <c r="D7" s="11"/>
      <c r="E7" s="23"/>
      <c r="F7" s="23"/>
      <c r="G7" s="23"/>
      <c r="H7" s="23"/>
      <c r="I7" s="63"/>
    </row>
    <row r="8" spans="1:9" ht="12.75">
      <c r="A8" s="183" t="s">
        <v>163</v>
      </c>
      <c r="B8" s="184"/>
      <c r="C8" s="147" t="s">
        <v>186</v>
      </c>
      <c r="D8" s="148"/>
      <c r="E8" s="23"/>
      <c r="F8" s="23"/>
      <c r="G8" s="23"/>
      <c r="H8" s="23"/>
      <c r="I8" s="65"/>
    </row>
    <row r="9" spans="1:9" ht="12.75">
      <c r="A9" s="66"/>
      <c r="B9" s="36"/>
      <c r="C9" s="15"/>
      <c r="D9" s="21"/>
      <c r="E9" s="11"/>
      <c r="F9" s="11"/>
      <c r="G9" s="11"/>
      <c r="H9" s="11"/>
      <c r="I9" s="65"/>
    </row>
    <row r="10" spans="1:9" ht="12.75">
      <c r="A10" s="123" t="s">
        <v>164</v>
      </c>
      <c r="B10" s="175"/>
      <c r="C10" s="147" t="s">
        <v>187</v>
      </c>
      <c r="D10" s="148"/>
      <c r="E10" s="11"/>
      <c r="F10" s="11"/>
      <c r="G10" s="11"/>
      <c r="H10" s="11"/>
      <c r="I10" s="65"/>
    </row>
    <row r="11" spans="1:9" ht="13.5" customHeight="1">
      <c r="A11" s="176"/>
      <c r="B11" s="175"/>
      <c r="C11" s="11"/>
      <c r="D11" s="11"/>
      <c r="E11" s="11"/>
      <c r="F11" s="11"/>
      <c r="G11" s="11"/>
      <c r="H11" s="11"/>
      <c r="I11" s="65"/>
    </row>
    <row r="12" spans="1:9" ht="12.75">
      <c r="A12" s="128" t="s">
        <v>165</v>
      </c>
      <c r="B12" s="129"/>
      <c r="C12" s="149" t="s">
        <v>188</v>
      </c>
      <c r="D12" s="171"/>
      <c r="E12" s="171"/>
      <c r="F12" s="171"/>
      <c r="G12" s="171"/>
      <c r="H12" s="171"/>
      <c r="I12" s="172"/>
    </row>
    <row r="13" spans="1:9" ht="12.75">
      <c r="A13" s="64"/>
      <c r="B13" s="17"/>
      <c r="C13" s="100"/>
      <c r="D13" s="19"/>
      <c r="E13" s="19"/>
      <c r="F13" s="19"/>
      <c r="G13" s="19"/>
      <c r="H13" s="19"/>
      <c r="I13" s="102"/>
    </row>
    <row r="14" spans="1:9" ht="12.75">
      <c r="A14" s="128" t="s">
        <v>150</v>
      </c>
      <c r="B14" s="129"/>
      <c r="C14" s="173">
        <v>10000</v>
      </c>
      <c r="D14" s="174"/>
      <c r="E14" s="19"/>
      <c r="F14" s="149" t="s">
        <v>189</v>
      </c>
      <c r="G14" s="171"/>
      <c r="H14" s="171"/>
      <c r="I14" s="172"/>
    </row>
    <row r="15" spans="1:9" ht="13.5" customHeight="1">
      <c r="A15" s="64"/>
      <c r="B15" s="17"/>
      <c r="C15" s="19"/>
      <c r="D15" s="19"/>
      <c r="E15" s="19"/>
      <c r="F15" s="19"/>
      <c r="G15" s="19"/>
      <c r="H15" s="19"/>
      <c r="I15" s="102"/>
    </row>
    <row r="16" spans="1:9" ht="12.75">
      <c r="A16" s="128" t="s">
        <v>166</v>
      </c>
      <c r="B16" s="129"/>
      <c r="C16" s="149" t="s">
        <v>190</v>
      </c>
      <c r="D16" s="171"/>
      <c r="E16" s="171"/>
      <c r="F16" s="171"/>
      <c r="G16" s="171"/>
      <c r="H16" s="171"/>
      <c r="I16" s="172"/>
    </row>
    <row r="17" spans="1:9" ht="13.5" customHeight="1">
      <c r="A17" s="64"/>
      <c r="B17" s="17"/>
      <c r="C17" s="11"/>
      <c r="D17" s="11"/>
      <c r="E17" s="11"/>
      <c r="F17" s="11"/>
      <c r="G17" s="11"/>
      <c r="H17" s="11"/>
      <c r="I17" s="65"/>
    </row>
    <row r="18" spans="1:9" ht="12.75">
      <c r="A18" s="128" t="s">
        <v>155</v>
      </c>
      <c r="B18" s="129"/>
      <c r="C18" s="164"/>
      <c r="D18" s="165"/>
      <c r="E18" s="165"/>
      <c r="F18" s="165"/>
      <c r="G18" s="165"/>
      <c r="H18" s="165"/>
      <c r="I18" s="166"/>
    </row>
    <row r="19" spans="1:9" ht="13.5" customHeight="1">
      <c r="A19" s="64"/>
      <c r="B19" s="17"/>
      <c r="C19" s="16"/>
      <c r="D19" s="11"/>
      <c r="E19" s="11"/>
      <c r="F19" s="11"/>
      <c r="G19" s="11"/>
      <c r="H19" s="11"/>
      <c r="I19" s="65"/>
    </row>
    <row r="20" spans="1:9" ht="12.75">
      <c r="A20" s="128" t="s">
        <v>167</v>
      </c>
      <c r="B20" s="129"/>
      <c r="C20" s="164" t="s">
        <v>191</v>
      </c>
      <c r="D20" s="165"/>
      <c r="E20" s="165"/>
      <c r="F20" s="165"/>
      <c r="G20" s="165"/>
      <c r="H20" s="165"/>
      <c r="I20" s="166"/>
    </row>
    <row r="21" spans="1:9" ht="12.75">
      <c r="A21" s="64"/>
      <c r="B21" s="17"/>
      <c r="C21" s="16"/>
      <c r="D21" s="11"/>
      <c r="E21" s="11"/>
      <c r="F21" s="11"/>
      <c r="G21" s="11"/>
      <c r="H21" s="11"/>
      <c r="I21" s="65"/>
    </row>
    <row r="22" spans="1:9" ht="12.75">
      <c r="A22" s="123" t="s">
        <v>170</v>
      </c>
      <c r="B22" s="170"/>
      <c r="C22" s="89">
        <v>113</v>
      </c>
      <c r="D22" s="149" t="s">
        <v>189</v>
      </c>
      <c r="E22" s="167"/>
      <c r="F22" s="168"/>
      <c r="G22" s="128"/>
      <c r="H22" s="169"/>
      <c r="I22" s="67"/>
    </row>
    <row r="23" spans="1:9" ht="20.25" customHeight="1">
      <c r="A23" s="123"/>
      <c r="B23" s="170"/>
      <c r="C23" s="11"/>
      <c r="D23" s="19"/>
      <c r="E23" s="19"/>
      <c r="F23" s="19"/>
      <c r="G23" s="19"/>
      <c r="H23" s="11"/>
      <c r="I23" s="65"/>
    </row>
    <row r="24" spans="1:9" ht="12.75" customHeight="1">
      <c r="A24" s="128" t="s">
        <v>169</v>
      </c>
      <c r="B24" s="129"/>
      <c r="C24" s="89">
        <v>21</v>
      </c>
      <c r="D24" s="149" t="s">
        <v>192</v>
      </c>
      <c r="E24" s="167"/>
      <c r="F24" s="167"/>
      <c r="G24" s="168"/>
      <c r="H24" s="37" t="s">
        <v>171</v>
      </c>
      <c r="I24" s="101">
        <v>13</v>
      </c>
    </row>
    <row r="25" spans="1:9" ht="12.75">
      <c r="A25" s="64"/>
      <c r="B25" s="17"/>
      <c r="C25" s="11"/>
      <c r="D25" s="19"/>
      <c r="E25" s="19"/>
      <c r="F25" s="19"/>
      <c r="G25" s="17"/>
      <c r="H25" s="17" t="s">
        <v>151</v>
      </c>
      <c r="I25" s="68"/>
    </row>
    <row r="26" spans="1:9" ht="12.75">
      <c r="A26" s="128" t="s">
        <v>168</v>
      </c>
      <c r="B26" s="129"/>
      <c r="C26" s="90" t="s">
        <v>287</v>
      </c>
      <c r="D26" s="20"/>
      <c r="E26" s="25"/>
      <c r="F26" s="19"/>
      <c r="G26" s="152" t="s">
        <v>152</v>
      </c>
      <c r="H26" s="129"/>
      <c r="I26" s="91" t="s">
        <v>198</v>
      </c>
    </row>
    <row r="27" spans="1:9" ht="19.5" customHeight="1">
      <c r="A27" s="64"/>
      <c r="B27" s="17"/>
      <c r="C27" s="11"/>
      <c r="D27" s="19"/>
      <c r="E27" s="19"/>
      <c r="F27" s="19"/>
      <c r="G27" s="19"/>
      <c r="H27" s="11"/>
      <c r="I27" s="69"/>
    </row>
    <row r="28" spans="1:9" ht="12.75">
      <c r="A28" s="161" t="s">
        <v>288</v>
      </c>
      <c r="B28" s="162"/>
      <c r="C28" s="163"/>
      <c r="D28" s="163"/>
      <c r="E28" s="143" t="s">
        <v>153</v>
      </c>
      <c r="F28" s="144"/>
      <c r="G28" s="144"/>
      <c r="H28" s="145" t="s">
        <v>172</v>
      </c>
      <c r="I28" s="146"/>
    </row>
    <row r="29" spans="1:9" ht="12.75">
      <c r="A29" s="70"/>
      <c r="B29" s="25"/>
      <c r="C29" s="25"/>
      <c r="D29" s="21"/>
      <c r="E29" s="11"/>
      <c r="F29" s="11"/>
      <c r="G29" s="11"/>
      <c r="H29" s="22"/>
      <c r="I29" s="69"/>
    </row>
    <row r="30" spans="1:9" ht="12.75">
      <c r="A30" s="92"/>
      <c r="B30" s="25"/>
      <c r="C30" s="25"/>
      <c r="D30" s="25"/>
      <c r="E30" s="18"/>
      <c r="F30" s="93"/>
      <c r="G30" s="93"/>
      <c r="H30" s="94"/>
      <c r="I30" s="72"/>
    </row>
    <row r="31" spans="1:9" ht="13.5" customHeight="1">
      <c r="A31" s="73"/>
      <c r="B31" s="26"/>
      <c r="C31" s="26"/>
      <c r="D31" s="15"/>
      <c r="E31" s="15"/>
      <c r="F31" s="26"/>
      <c r="G31" s="15"/>
      <c r="H31" s="15"/>
      <c r="I31" s="74"/>
    </row>
    <row r="32" spans="1:9" ht="12.75" customHeight="1">
      <c r="A32" s="123" t="s">
        <v>173</v>
      </c>
      <c r="B32" s="124"/>
      <c r="C32" s="147"/>
      <c r="D32" s="148"/>
      <c r="E32" s="21"/>
      <c r="F32" s="149"/>
      <c r="G32" s="150"/>
      <c r="H32" s="150"/>
      <c r="I32" s="151"/>
    </row>
    <row r="33" spans="1:9" ht="13.5" customHeight="1">
      <c r="A33" s="71"/>
      <c r="B33" s="24"/>
      <c r="C33" s="156"/>
      <c r="D33" s="157"/>
      <c r="E33" s="11"/>
      <c r="F33" s="156"/>
      <c r="G33" s="158"/>
      <c r="H33" s="27"/>
      <c r="I33" s="75"/>
    </row>
    <row r="34" spans="1:9" ht="12.75">
      <c r="A34" s="123" t="s">
        <v>174</v>
      </c>
      <c r="B34" s="124"/>
      <c r="C34" s="149" t="s">
        <v>193</v>
      </c>
      <c r="D34" s="159"/>
      <c r="E34" s="159"/>
      <c r="F34" s="159"/>
      <c r="G34" s="159"/>
      <c r="H34" s="159"/>
      <c r="I34" s="160"/>
    </row>
    <row r="35" spans="1:9" ht="13.5" customHeight="1">
      <c r="A35" s="64"/>
      <c r="B35" s="17"/>
      <c r="C35" s="16" t="s">
        <v>154</v>
      </c>
      <c r="D35" s="11"/>
      <c r="E35" s="11"/>
      <c r="F35" s="11"/>
      <c r="G35" s="11"/>
      <c r="H35" s="11"/>
      <c r="I35" s="65"/>
    </row>
    <row r="36" spans="1:9" ht="12.75">
      <c r="A36" s="123" t="s">
        <v>175</v>
      </c>
      <c r="B36" s="124"/>
      <c r="C36" s="130" t="s">
        <v>195</v>
      </c>
      <c r="D36" s="126"/>
      <c r="E36" s="127"/>
      <c r="F36" s="11"/>
      <c r="G36" s="37" t="s">
        <v>176</v>
      </c>
      <c r="H36" s="130" t="s">
        <v>194</v>
      </c>
      <c r="I36" s="127"/>
    </row>
    <row r="37" spans="1:9" ht="12.75">
      <c r="A37" s="64"/>
      <c r="B37" s="17"/>
      <c r="C37" s="16"/>
      <c r="D37" s="11"/>
      <c r="E37" s="11"/>
      <c r="F37" s="11"/>
      <c r="G37" s="11"/>
      <c r="H37" s="11"/>
      <c r="I37" s="65"/>
    </row>
    <row r="38" spans="1:9" ht="12.75" customHeight="1">
      <c r="A38" s="123" t="s">
        <v>155</v>
      </c>
      <c r="B38" s="124"/>
      <c r="C38" s="125" t="s">
        <v>196</v>
      </c>
      <c r="D38" s="126"/>
      <c r="E38" s="126"/>
      <c r="F38" s="126"/>
      <c r="G38" s="126"/>
      <c r="H38" s="126"/>
      <c r="I38" s="127"/>
    </row>
    <row r="39" spans="1:9" ht="12.75">
      <c r="A39" s="64"/>
      <c r="B39" s="17"/>
      <c r="C39" s="11"/>
      <c r="D39" s="11"/>
      <c r="E39" s="11"/>
      <c r="F39" s="11"/>
      <c r="G39" s="11"/>
      <c r="H39" s="11"/>
      <c r="I39" s="65"/>
    </row>
    <row r="40" spans="1:9" ht="12.75">
      <c r="A40" s="128" t="s">
        <v>156</v>
      </c>
      <c r="B40" s="129"/>
      <c r="C40" s="130" t="s">
        <v>197</v>
      </c>
      <c r="D40" s="126"/>
      <c r="E40" s="126"/>
      <c r="F40" s="126"/>
      <c r="G40" s="126"/>
      <c r="H40" s="126"/>
      <c r="I40" s="131"/>
    </row>
    <row r="41" spans="1:9" ht="12.75">
      <c r="A41" s="76"/>
      <c r="B41" s="15"/>
      <c r="C41" s="155" t="s">
        <v>157</v>
      </c>
      <c r="D41" s="155"/>
      <c r="E41" s="155"/>
      <c r="F41" s="155"/>
      <c r="G41" s="155"/>
      <c r="H41" s="155"/>
      <c r="I41" s="77"/>
    </row>
    <row r="42" spans="1:9" ht="12.75">
      <c r="A42" s="76"/>
      <c r="B42" s="15"/>
      <c r="C42" s="28"/>
      <c r="D42" s="28"/>
      <c r="E42" s="28"/>
      <c r="F42" s="28"/>
      <c r="G42" s="28"/>
      <c r="H42" s="28"/>
      <c r="I42" s="77"/>
    </row>
    <row r="43" spans="1:9" ht="12.75">
      <c r="A43" s="76"/>
      <c r="B43" s="132"/>
      <c r="C43" s="133"/>
      <c r="D43" s="133"/>
      <c r="E43" s="133"/>
      <c r="F43" s="35"/>
      <c r="G43" s="35"/>
      <c r="H43" s="35"/>
      <c r="I43" s="78"/>
    </row>
    <row r="44" spans="1:9" ht="12.75">
      <c r="A44" s="76"/>
      <c r="B44" s="134"/>
      <c r="C44" s="135"/>
      <c r="D44" s="135"/>
      <c r="E44" s="135"/>
      <c r="F44" s="135"/>
      <c r="G44" s="135"/>
      <c r="H44" s="135"/>
      <c r="I44" s="136"/>
    </row>
    <row r="45" spans="1:9" ht="12.75">
      <c r="A45" s="76"/>
      <c r="B45" s="137"/>
      <c r="C45" s="138"/>
      <c r="D45" s="138"/>
      <c r="E45" s="138"/>
      <c r="F45" s="138"/>
      <c r="G45" s="138"/>
      <c r="H45" s="138"/>
      <c r="I45" s="139"/>
    </row>
    <row r="46" spans="1:9" ht="12.75">
      <c r="A46" s="76"/>
      <c r="B46" s="137"/>
      <c r="C46" s="138"/>
      <c r="D46" s="138"/>
      <c r="E46" s="138"/>
      <c r="F46" s="138"/>
      <c r="G46" s="138"/>
      <c r="H46" s="138"/>
      <c r="I46" s="139"/>
    </row>
    <row r="47" spans="1:9" ht="12.75">
      <c r="A47" s="76"/>
      <c r="B47" s="79"/>
      <c r="C47" s="80"/>
      <c r="D47" s="80"/>
      <c r="E47" s="80"/>
      <c r="F47" s="80"/>
      <c r="G47" s="80"/>
      <c r="H47" s="80"/>
      <c r="I47" s="81"/>
    </row>
    <row r="48" spans="1:9" ht="12.75">
      <c r="A48" s="76"/>
      <c r="B48" s="79"/>
      <c r="C48" s="80"/>
      <c r="D48" s="80"/>
      <c r="E48" s="80"/>
      <c r="F48" s="80"/>
      <c r="G48" s="80"/>
      <c r="H48" s="80"/>
      <c r="I48" s="81"/>
    </row>
    <row r="49" spans="1:9" ht="13.5" thickBot="1">
      <c r="A49" s="82" t="s">
        <v>1</v>
      </c>
      <c r="B49" s="11"/>
      <c r="C49" s="11"/>
      <c r="D49" s="11"/>
      <c r="E49" s="11"/>
      <c r="F49" s="11"/>
      <c r="G49" s="29"/>
      <c r="H49" s="30"/>
      <c r="I49" s="83"/>
    </row>
    <row r="50" spans="1:9" ht="12.75">
      <c r="A50" s="60"/>
      <c r="B50" s="11"/>
      <c r="C50" s="11"/>
      <c r="D50" s="11"/>
      <c r="E50" s="24" t="s">
        <v>159</v>
      </c>
      <c r="F50" s="25"/>
      <c r="G50" s="140" t="s">
        <v>158</v>
      </c>
      <c r="H50" s="141"/>
      <c r="I50" s="142"/>
    </row>
    <row r="51" spans="1:9" ht="12.75">
      <c r="A51" s="84"/>
      <c r="B51" s="85"/>
      <c r="C51" s="86"/>
      <c r="D51" s="86"/>
      <c r="E51" s="86"/>
      <c r="F51" s="86"/>
      <c r="G51" s="121"/>
      <c r="H51" s="122"/>
      <c r="I51" s="87"/>
    </row>
  </sheetData>
  <sheetProtection/>
  <protectedRanges>
    <protectedRange sqref="E2 H2 I24 I26 C26 C18:I18 C20:I20 C24:G24 C22:F22" name="Range1"/>
    <protectedRange sqref="C6:D6" name="Range1_1"/>
    <protectedRange sqref="C8:D8" name="Range1_1_1"/>
    <protectedRange sqref="C10:D10" name="Range1_1_2"/>
    <protectedRange sqref="C12:I12 C14:D14 F14:I14 C16:I16" name="Range1_1_1_1"/>
  </protectedRanges>
  <mergeCells count="51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4:B24"/>
    <mergeCell ref="D24:G24"/>
    <mergeCell ref="D22:F22"/>
    <mergeCell ref="G22:H22"/>
    <mergeCell ref="A22:B23"/>
    <mergeCell ref="A26:B26"/>
    <mergeCell ref="G26:H26"/>
    <mergeCell ref="A1:C1"/>
    <mergeCell ref="C41:H41"/>
    <mergeCell ref="C33:D33"/>
    <mergeCell ref="F33:G33"/>
    <mergeCell ref="C34:I34"/>
    <mergeCell ref="A36:B36"/>
    <mergeCell ref="C36:E36"/>
    <mergeCell ref="A28:D28"/>
    <mergeCell ref="E28:G28"/>
    <mergeCell ref="H28:I28"/>
    <mergeCell ref="H36:I36"/>
    <mergeCell ref="A34:B34"/>
    <mergeCell ref="A32:B32"/>
    <mergeCell ref="C32:D32"/>
    <mergeCell ref="F32:I32"/>
    <mergeCell ref="G51:H51"/>
    <mergeCell ref="A38:B38"/>
    <mergeCell ref="C38:I38"/>
    <mergeCell ref="A40:B40"/>
    <mergeCell ref="C40:I40"/>
    <mergeCell ref="B43:E43"/>
    <mergeCell ref="B44:I44"/>
    <mergeCell ref="B45:I45"/>
    <mergeCell ref="B46:I46"/>
    <mergeCell ref="G50:I50"/>
  </mergeCells>
  <conditionalFormatting sqref="H29">
    <cfRule type="cellIs" priority="2" dxfId="4" operator="equal" stopIfTrue="1">
      <formula>"DA"</formula>
    </cfRule>
  </conditionalFormatting>
  <conditionalFormatting sqref="H2">
    <cfRule type="cellIs" priority="3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hyperlinks>
    <hyperlink ref="C20" r:id="rId1" display="www.ingra.hr"/>
    <hyperlink ref="C38" r:id="rId2" display="ingra@ingra.hr"/>
  </hyperlinks>
  <printOptions/>
  <pageMargins left="0.75" right="0.75" top="1" bottom="1" header="0.5" footer="0.5"/>
  <pageSetup horizontalDpi="600" verticalDpi="600" orientation="portrait" paperSize="9" scale="64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view="pageBreakPreview" zoomScale="110" zoomScaleSheetLayoutView="110" zoomScalePageLayoutView="0" workbookViewId="0" topLeftCell="A1">
      <selection activeCell="N11" sqref="N11"/>
    </sheetView>
  </sheetViews>
  <sheetFormatPr defaultColWidth="9.140625" defaultRowHeight="12.75"/>
  <cols>
    <col min="1" max="9" width="9.140625" style="38" customWidth="1"/>
    <col min="10" max="11" width="11.7109375" style="38" customWidth="1"/>
    <col min="12" max="16384" width="9.140625" style="38" customWidth="1"/>
  </cols>
  <sheetData>
    <row r="1" spans="1:11" ht="12.75" customHeight="1">
      <c r="A1" s="198" t="s">
        <v>4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2.75" customHeight="1">
      <c r="A2" s="199" t="s">
        <v>300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2.75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3" ht="12.75" customHeight="1">
      <c r="A4" s="203" t="s">
        <v>223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11" ht="24">
      <c r="A5" s="200" t="s">
        <v>5</v>
      </c>
      <c r="B5" s="201"/>
      <c r="C5" s="201"/>
      <c r="D5" s="201"/>
      <c r="E5" s="201"/>
      <c r="F5" s="201"/>
      <c r="G5" s="201"/>
      <c r="H5" s="202"/>
      <c r="I5" s="41" t="s">
        <v>6</v>
      </c>
      <c r="J5" s="42" t="s">
        <v>7</v>
      </c>
      <c r="K5" s="43" t="s">
        <v>8</v>
      </c>
    </row>
    <row r="6" spans="1:11" ht="12.75">
      <c r="A6" s="191">
        <v>1</v>
      </c>
      <c r="B6" s="191"/>
      <c r="C6" s="191"/>
      <c r="D6" s="191"/>
      <c r="E6" s="191"/>
      <c r="F6" s="191"/>
      <c r="G6" s="191"/>
      <c r="H6" s="191"/>
      <c r="I6" s="40">
        <v>2</v>
      </c>
      <c r="J6" s="39">
        <v>3</v>
      </c>
      <c r="K6" s="39">
        <v>4</v>
      </c>
    </row>
    <row r="7" spans="1:11" ht="12.75">
      <c r="A7" s="192" t="s">
        <v>50</v>
      </c>
      <c r="B7" s="193"/>
      <c r="C7" s="193"/>
      <c r="D7" s="193"/>
      <c r="E7" s="193"/>
      <c r="F7" s="193"/>
      <c r="G7" s="193"/>
      <c r="H7" s="193"/>
      <c r="I7" s="193"/>
      <c r="J7" s="193"/>
      <c r="K7" s="194"/>
    </row>
    <row r="8" spans="1:11" ht="12.75">
      <c r="A8" s="195" t="s">
        <v>9</v>
      </c>
      <c r="B8" s="196"/>
      <c r="C8" s="196"/>
      <c r="D8" s="196"/>
      <c r="E8" s="196"/>
      <c r="F8" s="196"/>
      <c r="G8" s="196"/>
      <c r="H8" s="197"/>
      <c r="I8" s="3">
        <v>1</v>
      </c>
      <c r="J8" s="115"/>
      <c r="K8" s="115"/>
    </row>
    <row r="9" spans="1:11" ht="12.75">
      <c r="A9" s="188" t="s">
        <v>178</v>
      </c>
      <c r="B9" s="189"/>
      <c r="C9" s="189"/>
      <c r="D9" s="189"/>
      <c r="E9" s="189"/>
      <c r="F9" s="189"/>
      <c r="G9" s="189"/>
      <c r="H9" s="190"/>
      <c r="I9" s="1">
        <v>2</v>
      </c>
      <c r="J9" s="118">
        <f>J10+J17+J27+J36+J40</f>
        <v>774849126</v>
      </c>
      <c r="K9" s="118">
        <f>K10+K17+K27+K36+K40</f>
        <v>772338714</v>
      </c>
    </row>
    <row r="10" spans="1:11" ht="12.75">
      <c r="A10" s="188" t="s">
        <v>10</v>
      </c>
      <c r="B10" s="189"/>
      <c r="C10" s="189"/>
      <c r="D10" s="189"/>
      <c r="E10" s="189"/>
      <c r="F10" s="189"/>
      <c r="G10" s="189"/>
      <c r="H10" s="190"/>
      <c r="I10" s="1">
        <v>3</v>
      </c>
      <c r="J10" s="118">
        <f>SUM(J11:J16)</f>
        <v>0</v>
      </c>
      <c r="K10" s="118">
        <f>SUM(K11:K16)</f>
        <v>0</v>
      </c>
    </row>
    <row r="11" spans="1:11" ht="12.75">
      <c r="A11" s="185" t="s">
        <v>11</v>
      </c>
      <c r="B11" s="186"/>
      <c r="C11" s="186"/>
      <c r="D11" s="186"/>
      <c r="E11" s="186"/>
      <c r="F11" s="186"/>
      <c r="G11" s="186"/>
      <c r="H11" s="187"/>
      <c r="I11" s="1">
        <v>4</v>
      </c>
      <c r="J11" s="103"/>
      <c r="K11" s="103"/>
    </row>
    <row r="12" spans="1:11" ht="12.75">
      <c r="A12" s="185" t="s">
        <v>12</v>
      </c>
      <c r="B12" s="186"/>
      <c r="C12" s="186"/>
      <c r="D12" s="186"/>
      <c r="E12" s="186"/>
      <c r="F12" s="186"/>
      <c r="G12" s="186"/>
      <c r="H12" s="187"/>
      <c r="I12" s="1">
        <v>5</v>
      </c>
      <c r="J12" s="103"/>
      <c r="K12" s="103"/>
    </row>
    <row r="13" spans="1:11" ht="12.75">
      <c r="A13" s="185" t="s">
        <v>0</v>
      </c>
      <c r="B13" s="186"/>
      <c r="C13" s="186"/>
      <c r="D13" s="186"/>
      <c r="E13" s="186"/>
      <c r="F13" s="186"/>
      <c r="G13" s="186"/>
      <c r="H13" s="187"/>
      <c r="I13" s="1">
        <v>6</v>
      </c>
      <c r="J13" s="103"/>
      <c r="K13" s="103"/>
    </row>
    <row r="14" spans="1:11" ht="12.75">
      <c r="A14" s="185" t="s">
        <v>13</v>
      </c>
      <c r="B14" s="186"/>
      <c r="C14" s="186"/>
      <c r="D14" s="186"/>
      <c r="E14" s="186"/>
      <c r="F14" s="186"/>
      <c r="G14" s="186"/>
      <c r="H14" s="187"/>
      <c r="I14" s="1">
        <v>7</v>
      </c>
      <c r="J14" s="103"/>
      <c r="K14" s="103"/>
    </row>
    <row r="15" spans="1:11" ht="12.75">
      <c r="A15" s="185" t="s">
        <v>14</v>
      </c>
      <c r="B15" s="186"/>
      <c r="C15" s="186"/>
      <c r="D15" s="186"/>
      <c r="E15" s="186"/>
      <c r="F15" s="186"/>
      <c r="G15" s="186"/>
      <c r="H15" s="187"/>
      <c r="I15" s="1">
        <v>8</v>
      </c>
      <c r="J15" s="103"/>
      <c r="K15" s="103"/>
    </row>
    <row r="16" spans="1:11" ht="12.75">
      <c r="A16" s="185" t="s">
        <v>289</v>
      </c>
      <c r="B16" s="186"/>
      <c r="C16" s="186"/>
      <c r="D16" s="186"/>
      <c r="E16" s="186"/>
      <c r="F16" s="186"/>
      <c r="G16" s="186"/>
      <c r="H16" s="187"/>
      <c r="I16" s="1">
        <v>9</v>
      </c>
      <c r="J16" s="103"/>
      <c r="K16" s="103"/>
    </row>
    <row r="17" spans="1:11" ht="12.75">
      <c r="A17" s="188" t="s">
        <v>15</v>
      </c>
      <c r="B17" s="189"/>
      <c r="C17" s="189"/>
      <c r="D17" s="189"/>
      <c r="E17" s="189"/>
      <c r="F17" s="189"/>
      <c r="G17" s="189"/>
      <c r="H17" s="190"/>
      <c r="I17" s="1">
        <v>10</v>
      </c>
      <c r="J17" s="118">
        <f>SUM(J18:J26)</f>
        <v>203748210</v>
      </c>
      <c r="K17" s="118">
        <f>SUM(K18:K26)</f>
        <v>202434810</v>
      </c>
    </row>
    <row r="18" spans="1:11" ht="12.75">
      <c r="A18" s="185" t="s">
        <v>16</v>
      </c>
      <c r="B18" s="186"/>
      <c r="C18" s="186"/>
      <c r="D18" s="186"/>
      <c r="E18" s="186"/>
      <c r="F18" s="186"/>
      <c r="G18" s="186"/>
      <c r="H18" s="187"/>
      <c r="I18" s="1">
        <v>11</v>
      </c>
      <c r="J18" s="103">
        <v>13915295</v>
      </c>
      <c r="K18" s="103">
        <v>13915295</v>
      </c>
    </row>
    <row r="19" spans="1:11" ht="12.75">
      <c r="A19" s="185" t="s">
        <v>17</v>
      </c>
      <c r="B19" s="186"/>
      <c r="C19" s="186"/>
      <c r="D19" s="186"/>
      <c r="E19" s="186"/>
      <c r="F19" s="186"/>
      <c r="G19" s="186"/>
      <c r="H19" s="187"/>
      <c r="I19" s="1">
        <v>12</v>
      </c>
      <c r="J19" s="103">
        <v>76711143</v>
      </c>
      <c r="K19" s="103">
        <v>76043908</v>
      </c>
    </row>
    <row r="20" spans="1:11" ht="12.75">
      <c r="A20" s="185" t="s">
        <v>18</v>
      </c>
      <c r="B20" s="186"/>
      <c r="C20" s="186"/>
      <c r="D20" s="186"/>
      <c r="E20" s="186"/>
      <c r="F20" s="186"/>
      <c r="G20" s="186"/>
      <c r="H20" s="187"/>
      <c r="I20" s="1">
        <v>13</v>
      </c>
      <c r="J20" s="103">
        <v>121075</v>
      </c>
      <c r="K20" s="103">
        <v>128665</v>
      </c>
    </row>
    <row r="21" spans="1:11" ht="12.75">
      <c r="A21" s="185" t="s">
        <v>19</v>
      </c>
      <c r="B21" s="186"/>
      <c r="C21" s="186"/>
      <c r="D21" s="186"/>
      <c r="E21" s="186"/>
      <c r="F21" s="186"/>
      <c r="G21" s="186"/>
      <c r="H21" s="187"/>
      <c r="I21" s="1">
        <v>14</v>
      </c>
      <c r="J21" s="103">
        <v>39906</v>
      </c>
      <c r="K21" s="103">
        <v>33967</v>
      </c>
    </row>
    <row r="22" spans="1:11" ht="12.75">
      <c r="A22" s="185" t="s">
        <v>20</v>
      </c>
      <c r="B22" s="186"/>
      <c r="C22" s="186"/>
      <c r="D22" s="186"/>
      <c r="E22" s="186"/>
      <c r="F22" s="186"/>
      <c r="G22" s="186"/>
      <c r="H22" s="187"/>
      <c r="I22" s="1">
        <v>15</v>
      </c>
      <c r="J22" s="103"/>
      <c r="K22" s="103"/>
    </row>
    <row r="23" spans="1:11" ht="12.75">
      <c r="A23" s="185" t="s">
        <v>21</v>
      </c>
      <c r="B23" s="186"/>
      <c r="C23" s="186"/>
      <c r="D23" s="186"/>
      <c r="E23" s="186"/>
      <c r="F23" s="186"/>
      <c r="G23" s="186"/>
      <c r="H23" s="187"/>
      <c r="I23" s="1">
        <v>16</v>
      </c>
      <c r="J23" s="103"/>
      <c r="K23" s="103"/>
    </row>
    <row r="24" spans="1:11" ht="12.75">
      <c r="A24" s="185" t="s">
        <v>22</v>
      </c>
      <c r="B24" s="186"/>
      <c r="C24" s="186"/>
      <c r="D24" s="186"/>
      <c r="E24" s="186"/>
      <c r="F24" s="186"/>
      <c r="G24" s="186"/>
      <c r="H24" s="187"/>
      <c r="I24" s="1">
        <v>17</v>
      </c>
      <c r="J24" s="103"/>
      <c r="K24" s="103"/>
    </row>
    <row r="25" spans="1:11" ht="12.75">
      <c r="A25" s="185" t="s">
        <v>23</v>
      </c>
      <c r="B25" s="186"/>
      <c r="C25" s="186"/>
      <c r="D25" s="186"/>
      <c r="E25" s="186"/>
      <c r="F25" s="186"/>
      <c r="G25" s="186"/>
      <c r="H25" s="187"/>
      <c r="I25" s="1">
        <v>18</v>
      </c>
      <c r="J25" s="103">
        <v>34796</v>
      </c>
      <c r="K25" s="103">
        <v>34796</v>
      </c>
    </row>
    <row r="26" spans="1:11" ht="12.75">
      <c r="A26" s="185" t="s">
        <v>24</v>
      </c>
      <c r="B26" s="186"/>
      <c r="C26" s="186"/>
      <c r="D26" s="186"/>
      <c r="E26" s="186"/>
      <c r="F26" s="186"/>
      <c r="G26" s="186"/>
      <c r="H26" s="187"/>
      <c r="I26" s="1">
        <v>19</v>
      </c>
      <c r="J26" s="103">
        <v>112925995</v>
      </c>
      <c r="K26" s="103">
        <v>112278179</v>
      </c>
    </row>
    <row r="27" spans="1:11" ht="12.75">
      <c r="A27" s="188" t="s">
        <v>25</v>
      </c>
      <c r="B27" s="189"/>
      <c r="C27" s="189"/>
      <c r="D27" s="189"/>
      <c r="E27" s="189"/>
      <c r="F27" s="189"/>
      <c r="G27" s="189"/>
      <c r="H27" s="190"/>
      <c r="I27" s="1">
        <v>20</v>
      </c>
      <c r="J27" s="118">
        <f>SUM(J28:J35)</f>
        <v>571100916</v>
      </c>
      <c r="K27" s="118">
        <f>SUM(K28:K35)</f>
        <v>569903904</v>
      </c>
    </row>
    <row r="28" spans="1:11" ht="12.75">
      <c r="A28" s="185" t="s">
        <v>26</v>
      </c>
      <c r="B28" s="186"/>
      <c r="C28" s="186"/>
      <c r="D28" s="186"/>
      <c r="E28" s="186"/>
      <c r="F28" s="186"/>
      <c r="G28" s="186"/>
      <c r="H28" s="187"/>
      <c r="I28" s="1">
        <v>21</v>
      </c>
      <c r="J28" s="103">
        <v>526691338</v>
      </c>
      <c r="K28" s="103">
        <v>525482804</v>
      </c>
    </row>
    <row r="29" spans="1:11" ht="12.75">
      <c r="A29" s="185" t="s">
        <v>29</v>
      </c>
      <c r="B29" s="186"/>
      <c r="C29" s="186"/>
      <c r="D29" s="186"/>
      <c r="E29" s="186"/>
      <c r="F29" s="186"/>
      <c r="G29" s="186"/>
      <c r="H29" s="187"/>
      <c r="I29" s="1">
        <v>22</v>
      </c>
      <c r="J29" s="103">
        <v>5817898</v>
      </c>
      <c r="K29" s="103">
        <v>5817898</v>
      </c>
    </row>
    <row r="30" spans="1:11" ht="12.75">
      <c r="A30" s="185" t="s">
        <v>28</v>
      </c>
      <c r="B30" s="186"/>
      <c r="C30" s="186"/>
      <c r="D30" s="186"/>
      <c r="E30" s="186"/>
      <c r="F30" s="186"/>
      <c r="G30" s="186"/>
      <c r="H30" s="187"/>
      <c r="I30" s="1">
        <v>23</v>
      </c>
      <c r="J30" s="103">
        <v>26934953</v>
      </c>
      <c r="K30" s="103">
        <v>26934953</v>
      </c>
    </row>
    <row r="31" spans="1:11" ht="12.75">
      <c r="A31" s="185" t="s">
        <v>27</v>
      </c>
      <c r="B31" s="186"/>
      <c r="C31" s="186"/>
      <c r="D31" s="186"/>
      <c r="E31" s="186"/>
      <c r="F31" s="186"/>
      <c r="G31" s="186"/>
      <c r="H31" s="187"/>
      <c r="I31" s="1">
        <v>24</v>
      </c>
      <c r="J31" s="103"/>
      <c r="K31" s="103"/>
    </row>
    <row r="32" spans="1:11" ht="12.75">
      <c r="A32" s="185" t="s">
        <v>30</v>
      </c>
      <c r="B32" s="186"/>
      <c r="C32" s="186"/>
      <c r="D32" s="186"/>
      <c r="E32" s="186"/>
      <c r="F32" s="186"/>
      <c r="G32" s="186"/>
      <c r="H32" s="187"/>
      <c r="I32" s="1">
        <v>25</v>
      </c>
      <c r="J32" s="103">
        <v>28634</v>
      </c>
      <c r="K32" s="103">
        <v>29594</v>
      </c>
    </row>
    <row r="33" spans="1:11" ht="12.75">
      <c r="A33" s="185" t="s">
        <v>31</v>
      </c>
      <c r="B33" s="186"/>
      <c r="C33" s="186"/>
      <c r="D33" s="186"/>
      <c r="E33" s="186"/>
      <c r="F33" s="186"/>
      <c r="G33" s="186"/>
      <c r="H33" s="187"/>
      <c r="I33" s="1">
        <v>26</v>
      </c>
      <c r="J33" s="103">
        <v>1939068</v>
      </c>
      <c r="K33" s="103">
        <v>1949630</v>
      </c>
    </row>
    <row r="34" spans="1:11" ht="12.75">
      <c r="A34" s="185" t="s">
        <v>32</v>
      </c>
      <c r="B34" s="186"/>
      <c r="C34" s="186"/>
      <c r="D34" s="186"/>
      <c r="E34" s="186"/>
      <c r="F34" s="186"/>
      <c r="G34" s="186"/>
      <c r="H34" s="187"/>
      <c r="I34" s="1">
        <v>27</v>
      </c>
      <c r="J34" s="103"/>
      <c r="K34" s="103"/>
    </row>
    <row r="35" spans="1:11" ht="12.75">
      <c r="A35" s="185" t="s">
        <v>33</v>
      </c>
      <c r="B35" s="186"/>
      <c r="C35" s="186"/>
      <c r="D35" s="186"/>
      <c r="E35" s="186"/>
      <c r="F35" s="186"/>
      <c r="G35" s="186"/>
      <c r="H35" s="187"/>
      <c r="I35" s="1">
        <v>28</v>
      </c>
      <c r="J35" s="103">
        <v>9689025</v>
      </c>
      <c r="K35" s="103">
        <v>9689025</v>
      </c>
    </row>
    <row r="36" spans="1:11" ht="12.75">
      <c r="A36" s="188" t="s">
        <v>34</v>
      </c>
      <c r="B36" s="189"/>
      <c r="C36" s="189"/>
      <c r="D36" s="189"/>
      <c r="E36" s="189"/>
      <c r="F36" s="189"/>
      <c r="G36" s="189"/>
      <c r="H36" s="190"/>
      <c r="I36" s="1">
        <v>29</v>
      </c>
      <c r="J36" s="118">
        <f>SUM(J37:J39)</f>
        <v>0</v>
      </c>
      <c r="K36" s="118">
        <f>SUM(K37:K39)</f>
        <v>0</v>
      </c>
    </row>
    <row r="37" spans="1:11" ht="12.75">
      <c r="A37" s="185" t="s">
        <v>221</v>
      </c>
      <c r="B37" s="186"/>
      <c r="C37" s="186"/>
      <c r="D37" s="186"/>
      <c r="E37" s="186"/>
      <c r="F37" s="186"/>
      <c r="G37" s="186"/>
      <c r="H37" s="187"/>
      <c r="I37" s="1">
        <v>30</v>
      </c>
      <c r="J37" s="103"/>
      <c r="K37" s="103"/>
    </row>
    <row r="38" spans="1:11" ht="12.75">
      <c r="A38" s="185" t="s">
        <v>220</v>
      </c>
      <c r="B38" s="186"/>
      <c r="C38" s="186"/>
      <c r="D38" s="186"/>
      <c r="E38" s="186"/>
      <c r="F38" s="186"/>
      <c r="G38" s="186"/>
      <c r="H38" s="187"/>
      <c r="I38" s="1">
        <v>31</v>
      </c>
      <c r="J38" s="103"/>
      <c r="K38" s="103"/>
    </row>
    <row r="39" spans="1:11" ht="12.75">
      <c r="A39" s="185" t="s">
        <v>35</v>
      </c>
      <c r="B39" s="186"/>
      <c r="C39" s="186"/>
      <c r="D39" s="186"/>
      <c r="E39" s="186"/>
      <c r="F39" s="186"/>
      <c r="G39" s="186"/>
      <c r="H39" s="187"/>
      <c r="I39" s="1">
        <v>32</v>
      </c>
      <c r="J39" s="103"/>
      <c r="K39" s="103"/>
    </row>
    <row r="40" spans="1:11" ht="12.75">
      <c r="A40" s="188" t="s">
        <v>36</v>
      </c>
      <c r="B40" s="189"/>
      <c r="C40" s="189"/>
      <c r="D40" s="189"/>
      <c r="E40" s="189"/>
      <c r="F40" s="189"/>
      <c r="G40" s="189"/>
      <c r="H40" s="190"/>
      <c r="I40" s="1">
        <v>33</v>
      </c>
      <c r="J40" s="103"/>
      <c r="K40" s="103"/>
    </row>
    <row r="41" spans="1:11" ht="12.75">
      <c r="A41" s="188" t="s">
        <v>179</v>
      </c>
      <c r="B41" s="189"/>
      <c r="C41" s="189"/>
      <c r="D41" s="189"/>
      <c r="E41" s="189"/>
      <c r="F41" s="189"/>
      <c r="G41" s="189"/>
      <c r="H41" s="190"/>
      <c r="I41" s="1">
        <v>34</v>
      </c>
      <c r="J41" s="118">
        <f>J42+J50+J57+J65</f>
        <v>301129436</v>
      </c>
      <c r="K41" s="118">
        <f>K42+K50+K57+K65</f>
        <v>301093080</v>
      </c>
    </row>
    <row r="42" spans="1:11" ht="12.75">
      <c r="A42" s="188" t="s">
        <v>40</v>
      </c>
      <c r="B42" s="189"/>
      <c r="C42" s="189"/>
      <c r="D42" s="189"/>
      <c r="E42" s="189"/>
      <c r="F42" s="189"/>
      <c r="G42" s="189"/>
      <c r="H42" s="190"/>
      <c r="I42" s="1">
        <v>35</v>
      </c>
      <c r="J42" s="118">
        <f>SUM(J43:J49)</f>
        <v>218268863</v>
      </c>
      <c r="K42" s="118">
        <f>SUM(K43:K49)</f>
        <v>218443456</v>
      </c>
    </row>
    <row r="43" spans="1:11" ht="12.75">
      <c r="A43" s="185" t="s">
        <v>219</v>
      </c>
      <c r="B43" s="186"/>
      <c r="C43" s="186"/>
      <c r="D43" s="186"/>
      <c r="E43" s="186"/>
      <c r="F43" s="186"/>
      <c r="G43" s="186"/>
      <c r="H43" s="187"/>
      <c r="I43" s="1">
        <v>36</v>
      </c>
      <c r="J43" s="103">
        <v>16385</v>
      </c>
      <c r="K43" s="103">
        <v>5716</v>
      </c>
    </row>
    <row r="44" spans="1:11" ht="12.75">
      <c r="A44" s="185" t="s">
        <v>37</v>
      </c>
      <c r="B44" s="186"/>
      <c r="C44" s="186"/>
      <c r="D44" s="186"/>
      <c r="E44" s="186"/>
      <c r="F44" s="186"/>
      <c r="G44" s="186"/>
      <c r="H44" s="187"/>
      <c r="I44" s="1">
        <v>37</v>
      </c>
      <c r="J44" s="103">
        <v>19651988</v>
      </c>
      <c r="K44" s="103">
        <v>19837250</v>
      </c>
    </row>
    <row r="45" spans="1:11" ht="12.75">
      <c r="A45" s="185" t="s">
        <v>38</v>
      </c>
      <c r="B45" s="186"/>
      <c r="C45" s="186"/>
      <c r="D45" s="186"/>
      <c r="E45" s="186"/>
      <c r="F45" s="186"/>
      <c r="G45" s="186"/>
      <c r="H45" s="187"/>
      <c r="I45" s="1">
        <v>38</v>
      </c>
      <c r="J45" s="103">
        <v>198600490</v>
      </c>
      <c r="K45" s="103">
        <v>198600490</v>
      </c>
    </row>
    <row r="46" spans="1:11" ht="12.75">
      <c r="A46" s="185" t="s">
        <v>39</v>
      </c>
      <c r="B46" s="186"/>
      <c r="C46" s="186"/>
      <c r="D46" s="186"/>
      <c r="E46" s="186"/>
      <c r="F46" s="186"/>
      <c r="G46" s="186"/>
      <c r="H46" s="187"/>
      <c r="I46" s="1">
        <v>39</v>
      </c>
      <c r="J46" s="103"/>
      <c r="K46" s="103"/>
    </row>
    <row r="47" spans="1:11" ht="12.75">
      <c r="A47" s="185" t="s">
        <v>218</v>
      </c>
      <c r="B47" s="186"/>
      <c r="C47" s="186"/>
      <c r="D47" s="186"/>
      <c r="E47" s="186"/>
      <c r="F47" s="186"/>
      <c r="G47" s="186"/>
      <c r="H47" s="187"/>
      <c r="I47" s="1">
        <v>40</v>
      </c>
      <c r="J47" s="103"/>
      <c r="K47" s="103"/>
    </row>
    <row r="48" spans="1:11" ht="12.75">
      <c r="A48" s="185" t="s">
        <v>217</v>
      </c>
      <c r="B48" s="186"/>
      <c r="C48" s="186"/>
      <c r="D48" s="186"/>
      <c r="E48" s="186"/>
      <c r="F48" s="186"/>
      <c r="G48" s="186"/>
      <c r="H48" s="187"/>
      <c r="I48" s="1">
        <v>41</v>
      </c>
      <c r="J48" s="103"/>
      <c r="K48" s="103"/>
    </row>
    <row r="49" spans="1:11" ht="12.75">
      <c r="A49" s="185" t="s">
        <v>216</v>
      </c>
      <c r="B49" s="186"/>
      <c r="C49" s="186"/>
      <c r="D49" s="186"/>
      <c r="E49" s="186"/>
      <c r="F49" s="186"/>
      <c r="G49" s="186"/>
      <c r="H49" s="187"/>
      <c r="I49" s="1">
        <v>42</v>
      </c>
      <c r="J49" s="103"/>
      <c r="K49" s="103"/>
    </row>
    <row r="50" spans="1:11" ht="12.75">
      <c r="A50" s="188" t="s">
        <v>41</v>
      </c>
      <c r="B50" s="189"/>
      <c r="C50" s="189"/>
      <c r="D50" s="189"/>
      <c r="E50" s="189"/>
      <c r="F50" s="189"/>
      <c r="G50" s="189"/>
      <c r="H50" s="190"/>
      <c r="I50" s="1">
        <v>43</v>
      </c>
      <c r="J50" s="118">
        <f>SUM(J51:J56)</f>
        <v>64071128</v>
      </c>
      <c r="K50" s="118">
        <f>SUM(K51:K56)</f>
        <v>66654121</v>
      </c>
    </row>
    <row r="51" spans="1:11" ht="12.75">
      <c r="A51" s="185" t="s">
        <v>42</v>
      </c>
      <c r="B51" s="186"/>
      <c r="C51" s="186"/>
      <c r="D51" s="186"/>
      <c r="E51" s="186"/>
      <c r="F51" s="186"/>
      <c r="G51" s="186"/>
      <c r="H51" s="187"/>
      <c r="I51" s="1">
        <v>44</v>
      </c>
      <c r="J51" s="103">
        <v>8767037</v>
      </c>
      <c r="K51" s="103">
        <v>9424316</v>
      </c>
    </row>
    <row r="52" spans="1:11" ht="12.75">
      <c r="A52" s="185" t="s">
        <v>43</v>
      </c>
      <c r="B52" s="186"/>
      <c r="C52" s="186"/>
      <c r="D52" s="186"/>
      <c r="E52" s="186"/>
      <c r="F52" s="186"/>
      <c r="G52" s="186"/>
      <c r="H52" s="187"/>
      <c r="I52" s="1">
        <v>45</v>
      </c>
      <c r="J52" s="103">
        <v>26617203</v>
      </c>
      <c r="K52" s="103">
        <v>27176635</v>
      </c>
    </row>
    <row r="53" spans="1:11" ht="12.75">
      <c r="A53" s="185" t="s">
        <v>215</v>
      </c>
      <c r="B53" s="186"/>
      <c r="C53" s="186"/>
      <c r="D53" s="186"/>
      <c r="E53" s="186"/>
      <c r="F53" s="186"/>
      <c r="G53" s="186"/>
      <c r="H53" s="187"/>
      <c r="I53" s="1">
        <v>46</v>
      </c>
      <c r="J53" s="103"/>
      <c r="K53" s="103"/>
    </row>
    <row r="54" spans="1:11" ht="12.75">
      <c r="A54" s="185" t="s">
        <v>214</v>
      </c>
      <c r="B54" s="186"/>
      <c r="C54" s="186"/>
      <c r="D54" s="186"/>
      <c r="E54" s="186"/>
      <c r="F54" s="186"/>
      <c r="G54" s="186"/>
      <c r="H54" s="187"/>
      <c r="I54" s="1">
        <v>47</v>
      </c>
      <c r="J54" s="103">
        <v>58484</v>
      </c>
      <c r="K54" s="103">
        <v>77828</v>
      </c>
    </row>
    <row r="55" spans="1:11" ht="12.75">
      <c r="A55" s="185" t="s">
        <v>213</v>
      </c>
      <c r="B55" s="186"/>
      <c r="C55" s="186"/>
      <c r="D55" s="186"/>
      <c r="E55" s="186"/>
      <c r="F55" s="186"/>
      <c r="G55" s="186"/>
      <c r="H55" s="187"/>
      <c r="I55" s="1">
        <v>48</v>
      </c>
      <c r="J55" s="103">
        <v>406430</v>
      </c>
      <c r="K55" s="103">
        <v>673137</v>
      </c>
    </row>
    <row r="56" spans="1:11" ht="12.75">
      <c r="A56" s="185" t="s">
        <v>212</v>
      </c>
      <c r="B56" s="186"/>
      <c r="C56" s="186"/>
      <c r="D56" s="186"/>
      <c r="E56" s="186"/>
      <c r="F56" s="186"/>
      <c r="G56" s="186"/>
      <c r="H56" s="187"/>
      <c r="I56" s="1">
        <v>49</v>
      </c>
      <c r="J56" s="103">
        <v>28221974</v>
      </c>
      <c r="K56" s="103">
        <v>29302205</v>
      </c>
    </row>
    <row r="57" spans="1:11" ht="12.75">
      <c r="A57" s="188" t="s">
        <v>51</v>
      </c>
      <c r="B57" s="189"/>
      <c r="C57" s="189"/>
      <c r="D57" s="189"/>
      <c r="E57" s="189"/>
      <c r="F57" s="189"/>
      <c r="G57" s="189"/>
      <c r="H57" s="190"/>
      <c r="I57" s="1">
        <v>50</v>
      </c>
      <c r="J57" s="118">
        <f>SUM(J58:J64)</f>
        <v>13439864</v>
      </c>
      <c r="K57" s="118">
        <f>SUM(K58:K64)</f>
        <v>13524173</v>
      </c>
    </row>
    <row r="58" spans="1:11" ht="12.75">
      <c r="A58" s="185" t="s">
        <v>26</v>
      </c>
      <c r="B58" s="186"/>
      <c r="C58" s="186"/>
      <c r="D58" s="186"/>
      <c r="E58" s="186"/>
      <c r="F58" s="186"/>
      <c r="G58" s="186"/>
      <c r="H58" s="187"/>
      <c r="I58" s="1">
        <v>51</v>
      </c>
      <c r="J58" s="103"/>
      <c r="K58" s="103"/>
    </row>
    <row r="59" spans="1:11" ht="12.75">
      <c r="A59" s="185" t="s">
        <v>44</v>
      </c>
      <c r="B59" s="186"/>
      <c r="C59" s="186"/>
      <c r="D59" s="186"/>
      <c r="E59" s="186"/>
      <c r="F59" s="186"/>
      <c r="G59" s="186"/>
      <c r="H59" s="187"/>
      <c r="I59" s="1">
        <v>52</v>
      </c>
      <c r="J59" s="103">
        <v>9039546</v>
      </c>
      <c r="K59" s="103">
        <v>9111204</v>
      </c>
    </row>
    <row r="60" spans="1:11" ht="12.75">
      <c r="A60" s="185" t="s">
        <v>28</v>
      </c>
      <c r="B60" s="186"/>
      <c r="C60" s="186"/>
      <c r="D60" s="186"/>
      <c r="E60" s="186"/>
      <c r="F60" s="186"/>
      <c r="G60" s="186"/>
      <c r="H60" s="187"/>
      <c r="I60" s="1">
        <v>53</v>
      </c>
      <c r="J60" s="103"/>
      <c r="K60" s="103"/>
    </row>
    <row r="61" spans="1:11" ht="12.75">
      <c r="A61" s="185" t="s">
        <v>27</v>
      </c>
      <c r="B61" s="186"/>
      <c r="C61" s="186"/>
      <c r="D61" s="186"/>
      <c r="E61" s="186"/>
      <c r="F61" s="186"/>
      <c r="G61" s="186"/>
      <c r="H61" s="187"/>
      <c r="I61" s="1">
        <v>54</v>
      </c>
      <c r="J61" s="103"/>
      <c r="K61" s="103"/>
    </row>
    <row r="62" spans="1:11" ht="12.75">
      <c r="A62" s="185" t="s">
        <v>45</v>
      </c>
      <c r="B62" s="186"/>
      <c r="C62" s="186"/>
      <c r="D62" s="186"/>
      <c r="E62" s="186"/>
      <c r="F62" s="186"/>
      <c r="G62" s="186"/>
      <c r="H62" s="187"/>
      <c r="I62" s="1">
        <v>55</v>
      </c>
      <c r="J62" s="103">
        <v>276650</v>
      </c>
      <c r="K62" s="103">
        <v>289301</v>
      </c>
    </row>
    <row r="63" spans="1:11" ht="12.75">
      <c r="A63" s="185" t="s">
        <v>31</v>
      </c>
      <c r="B63" s="186"/>
      <c r="C63" s="186"/>
      <c r="D63" s="186"/>
      <c r="E63" s="186"/>
      <c r="F63" s="186"/>
      <c r="G63" s="186"/>
      <c r="H63" s="187"/>
      <c r="I63" s="1">
        <v>56</v>
      </c>
      <c r="J63" s="103">
        <v>4123668</v>
      </c>
      <c r="K63" s="103">
        <v>4123668</v>
      </c>
    </row>
    <row r="64" spans="1:11" ht="12.75">
      <c r="A64" s="185" t="s">
        <v>46</v>
      </c>
      <c r="B64" s="186"/>
      <c r="C64" s="186"/>
      <c r="D64" s="186"/>
      <c r="E64" s="186"/>
      <c r="F64" s="186"/>
      <c r="G64" s="186"/>
      <c r="H64" s="187"/>
      <c r="I64" s="1">
        <v>57</v>
      </c>
      <c r="J64" s="103"/>
      <c r="K64" s="103"/>
    </row>
    <row r="65" spans="1:11" ht="12.75">
      <c r="A65" s="188" t="s">
        <v>47</v>
      </c>
      <c r="B65" s="189"/>
      <c r="C65" s="189"/>
      <c r="D65" s="189"/>
      <c r="E65" s="189"/>
      <c r="F65" s="189"/>
      <c r="G65" s="189"/>
      <c r="H65" s="190"/>
      <c r="I65" s="1">
        <v>58</v>
      </c>
      <c r="J65" s="103">
        <v>5349581</v>
      </c>
      <c r="K65" s="103">
        <v>2471330</v>
      </c>
    </row>
    <row r="66" spans="1:11" ht="12.75">
      <c r="A66" s="188" t="s">
        <v>48</v>
      </c>
      <c r="B66" s="189"/>
      <c r="C66" s="189"/>
      <c r="D66" s="189"/>
      <c r="E66" s="189"/>
      <c r="F66" s="189"/>
      <c r="G66" s="189"/>
      <c r="H66" s="190"/>
      <c r="I66" s="1">
        <v>59</v>
      </c>
      <c r="J66" s="103">
        <v>3481590</v>
      </c>
      <c r="K66" s="103">
        <v>3522064</v>
      </c>
    </row>
    <row r="67" spans="1:11" ht="12.75">
      <c r="A67" s="188" t="s">
        <v>180</v>
      </c>
      <c r="B67" s="189"/>
      <c r="C67" s="189"/>
      <c r="D67" s="189"/>
      <c r="E67" s="189"/>
      <c r="F67" s="189"/>
      <c r="G67" s="189"/>
      <c r="H67" s="190"/>
      <c r="I67" s="1">
        <v>60</v>
      </c>
      <c r="J67" s="118">
        <f>J8+J9+J41+J66</f>
        <v>1079460152</v>
      </c>
      <c r="K67" s="118">
        <f>K8+K9+K41+K66</f>
        <v>1076953858</v>
      </c>
    </row>
    <row r="68" spans="1:11" ht="12.75">
      <c r="A68" s="207" t="s">
        <v>49</v>
      </c>
      <c r="B68" s="208"/>
      <c r="C68" s="208"/>
      <c r="D68" s="208"/>
      <c r="E68" s="208"/>
      <c r="F68" s="208"/>
      <c r="G68" s="208"/>
      <c r="H68" s="209"/>
      <c r="I68" s="4">
        <v>61</v>
      </c>
      <c r="J68" s="104">
        <v>196205000</v>
      </c>
      <c r="K68" s="104">
        <v>192329519</v>
      </c>
    </row>
    <row r="69" spans="1:11" ht="12.75">
      <c r="A69" s="210" t="s">
        <v>52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2"/>
    </row>
    <row r="70" spans="1:11" ht="12.75">
      <c r="A70" s="195" t="s">
        <v>181</v>
      </c>
      <c r="B70" s="196"/>
      <c r="C70" s="196"/>
      <c r="D70" s="196"/>
      <c r="E70" s="196"/>
      <c r="F70" s="196"/>
      <c r="G70" s="196"/>
      <c r="H70" s="197"/>
      <c r="I70" s="3">
        <v>62</v>
      </c>
      <c r="J70" s="119">
        <f>J71+J72+J73+J79+J80+J83+J86</f>
        <v>274936239</v>
      </c>
      <c r="K70" s="119">
        <f>K71+K72+K73+K79+K80+K83+K86</f>
        <v>252298861</v>
      </c>
    </row>
    <row r="71" spans="1:11" ht="12.75">
      <c r="A71" s="188" t="s">
        <v>53</v>
      </c>
      <c r="B71" s="189"/>
      <c r="C71" s="189"/>
      <c r="D71" s="189"/>
      <c r="E71" s="189"/>
      <c r="F71" s="189"/>
      <c r="G71" s="189"/>
      <c r="H71" s="190"/>
      <c r="I71" s="1">
        <v>63</v>
      </c>
      <c r="J71" s="103">
        <v>270904000</v>
      </c>
      <c r="K71" s="103">
        <v>270904000</v>
      </c>
    </row>
    <row r="72" spans="1:11" ht="12.75">
      <c r="A72" s="188" t="s">
        <v>54</v>
      </c>
      <c r="B72" s="189"/>
      <c r="C72" s="189"/>
      <c r="D72" s="189"/>
      <c r="E72" s="189"/>
      <c r="F72" s="189"/>
      <c r="G72" s="189"/>
      <c r="H72" s="190"/>
      <c r="I72" s="1">
        <v>64</v>
      </c>
      <c r="J72" s="103">
        <v>85140629</v>
      </c>
      <c r="K72" s="103">
        <v>85140629</v>
      </c>
    </row>
    <row r="73" spans="1:11" ht="12.75">
      <c r="A73" s="188" t="s">
        <v>55</v>
      </c>
      <c r="B73" s="189"/>
      <c r="C73" s="189"/>
      <c r="D73" s="189"/>
      <c r="E73" s="189"/>
      <c r="F73" s="189"/>
      <c r="G73" s="189"/>
      <c r="H73" s="190"/>
      <c r="I73" s="1">
        <v>65</v>
      </c>
      <c r="J73" s="118">
        <f>J74+J75-J76+J77+J78</f>
        <v>17587706</v>
      </c>
      <c r="K73" s="118">
        <f>K74+K75-K76+K77+K78</f>
        <v>2725526</v>
      </c>
    </row>
    <row r="74" spans="1:11" ht="12.75">
      <c r="A74" s="185" t="s">
        <v>56</v>
      </c>
      <c r="B74" s="186"/>
      <c r="C74" s="186"/>
      <c r="D74" s="186"/>
      <c r="E74" s="186"/>
      <c r="F74" s="186"/>
      <c r="G74" s="186"/>
      <c r="H74" s="187"/>
      <c r="I74" s="1">
        <v>66</v>
      </c>
      <c r="J74" s="103">
        <v>8250000</v>
      </c>
      <c r="K74" s="103">
        <v>8250000</v>
      </c>
    </row>
    <row r="75" spans="1:11" ht="12.75">
      <c r="A75" s="185" t="s">
        <v>57</v>
      </c>
      <c r="B75" s="186"/>
      <c r="C75" s="186"/>
      <c r="D75" s="186"/>
      <c r="E75" s="186"/>
      <c r="F75" s="186"/>
      <c r="G75" s="186"/>
      <c r="H75" s="187"/>
      <c r="I75" s="1">
        <v>67</v>
      </c>
      <c r="J75" s="103">
        <v>9000000</v>
      </c>
      <c r="K75" s="103">
        <v>9000000</v>
      </c>
    </row>
    <row r="76" spans="1:11" ht="12.75">
      <c r="A76" s="185" t="s">
        <v>58</v>
      </c>
      <c r="B76" s="186"/>
      <c r="C76" s="186"/>
      <c r="D76" s="186"/>
      <c r="E76" s="186"/>
      <c r="F76" s="186"/>
      <c r="G76" s="186"/>
      <c r="H76" s="187"/>
      <c r="I76" s="1">
        <v>68</v>
      </c>
      <c r="J76" s="103"/>
      <c r="K76" s="103"/>
    </row>
    <row r="77" spans="1:11" ht="20.25" customHeight="1">
      <c r="A77" s="185" t="s">
        <v>290</v>
      </c>
      <c r="B77" s="186"/>
      <c r="C77" s="186"/>
      <c r="D77" s="186"/>
      <c r="E77" s="186"/>
      <c r="F77" s="186"/>
      <c r="G77" s="186"/>
      <c r="H77" s="187"/>
      <c r="I77" s="1">
        <v>69</v>
      </c>
      <c r="J77" s="103"/>
      <c r="K77" s="103"/>
    </row>
    <row r="78" spans="1:11" ht="12.75">
      <c r="A78" s="185" t="s">
        <v>59</v>
      </c>
      <c r="B78" s="186"/>
      <c r="C78" s="186"/>
      <c r="D78" s="186"/>
      <c r="E78" s="186"/>
      <c r="F78" s="186"/>
      <c r="G78" s="186"/>
      <c r="H78" s="187"/>
      <c r="I78" s="1">
        <v>70</v>
      </c>
      <c r="J78" s="103">
        <v>337706</v>
      </c>
      <c r="K78" s="103">
        <v>-14524474</v>
      </c>
    </row>
    <row r="79" spans="1:11" ht="12.75">
      <c r="A79" s="188" t="s">
        <v>60</v>
      </c>
      <c r="B79" s="189"/>
      <c r="C79" s="189"/>
      <c r="D79" s="189"/>
      <c r="E79" s="189"/>
      <c r="F79" s="189"/>
      <c r="G79" s="189"/>
      <c r="H79" s="190"/>
      <c r="I79" s="1">
        <v>71</v>
      </c>
      <c r="J79" s="103">
        <v>39048601</v>
      </c>
      <c r="K79" s="103">
        <v>38824950</v>
      </c>
    </row>
    <row r="80" spans="1:11" ht="12.75">
      <c r="A80" s="188" t="s">
        <v>61</v>
      </c>
      <c r="B80" s="189"/>
      <c r="C80" s="189"/>
      <c r="D80" s="189"/>
      <c r="E80" s="189"/>
      <c r="F80" s="189"/>
      <c r="G80" s="189"/>
      <c r="H80" s="190"/>
      <c r="I80" s="1">
        <v>72</v>
      </c>
      <c r="J80" s="118">
        <f>J81-J82</f>
        <v>0</v>
      </c>
      <c r="K80" s="118">
        <f>K81-K82</f>
        <v>-124384762</v>
      </c>
    </row>
    <row r="81" spans="1:11" ht="12.75">
      <c r="A81" s="204" t="s">
        <v>62</v>
      </c>
      <c r="B81" s="205"/>
      <c r="C81" s="205"/>
      <c r="D81" s="205"/>
      <c r="E81" s="205"/>
      <c r="F81" s="205"/>
      <c r="G81" s="205"/>
      <c r="H81" s="206"/>
      <c r="I81" s="1">
        <v>73</v>
      </c>
      <c r="J81" s="103"/>
      <c r="K81" s="103"/>
    </row>
    <row r="82" spans="1:11" ht="12.75">
      <c r="A82" s="204" t="s">
        <v>63</v>
      </c>
      <c r="B82" s="205"/>
      <c r="C82" s="205"/>
      <c r="D82" s="205"/>
      <c r="E82" s="205"/>
      <c r="F82" s="205"/>
      <c r="G82" s="205"/>
      <c r="H82" s="206"/>
      <c r="I82" s="1">
        <v>74</v>
      </c>
      <c r="J82" s="103"/>
      <c r="K82" s="103">
        <v>124384762</v>
      </c>
    </row>
    <row r="83" spans="1:11" ht="12.75">
      <c r="A83" s="188" t="s">
        <v>64</v>
      </c>
      <c r="B83" s="189"/>
      <c r="C83" s="189"/>
      <c r="D83" s="189"/>
      <c r="E83" s="189"/>
      <c r="F83" s="189"/>
      <c r="G83" s="189"/>
      <c r="H83" s="190"/>
      <c r="I83" s="1">
        <v>75</v>
      </c>
      <c r="J83" s="118">
        <f>J84-J85</f>
        <v>-137744697</v>
      </c>
      <c r="K83" s="118">
        <f>K84-K85</f>
        <v>-20911482</v>
      </c>
    </row>
    <row r="84" spans="1:11" ht="12.75">
      <c r="A84" s="204" t="s">
        <v>65</v>
      </c>
      <c r="B84" s="205"/>
      <c r="C84" s="205"/>
      <c r="D84" s="205"/>
      <c r="E84" s="205"/>
      <c r="F84" s="205"/>
      <c r="G84" s="205"/>
      <c r="H84" s="206"/>
      <c r="I84" s="1">
        <v>76</v>
      </c>
      <c r="J84" s="103"/>
      <c r="K84" s="103"/>
    </row>
    <row r="85" spans="1:11" ht="12.75">
      <c r="A85" s="204" t="s">
        <v>66</v>
      </c>
      <c r="B85" s="205"/>
      <c r="C85" s="205"/>
      <c r="D85" s="205"/>
      <c r="E85" s="205"/>
      <c r="F85" s="205"/>
      <c r="G85" s="205"/>
      <c r="H85" s="206"/>
      <c r="I85" s="1">
        <v>77</v>
      </c>
      <c r="J85" s="103">
        <v>137744697</v>
      </c>
      <c r="K85" s="103">
        <v>20911482</v>
      </c>
    </row>
    <row r="86" spans="1:11" ht="12.75" customHeight="1">
      <c r="A86" s="188" t="s">
        <v>292</v>
      </c>
      <c r="B86" s="189"/>
      <c r="C86" s="189"/>
      <c r="D86" s="189"/>
      <c r="E86" s="189"/>
      <c r="F86" s="189"/>
      <c r="G86" s="189"/>
      <c r="H86" s="190"/>
      <c r="I86" s="1">
        <v>78</v>
      </c>
      <c r="J86" s="103"/>
      <c r="K86" s="103"/>
    </row>
    <row r="87" spans="1:11" ht="12.75">
      <c r="A87" s="188" t="s">
        <v>182</v>
      </c>
      <c r="B87" s="189"/>
      <c r="C87" s="189"/>
      <c r="D87" s="189"/>
      <c r="E87" s="189"/>
      <c r="F87" s="189"/>
      <c r="G87" s="189"/>
      <c r="H87" s="190"/>
      <c r="I87" s="1">
        <v>79</v>
      </c>
      <c r="J87" s="118">
        <f>SUM(J88:J90)</f>
        <v>15975019</v>
      </c>
      <c r="K87" s="118">
        <f>SUM(K88:K90)</f>
        <v>18889284</v>
      </c>
    </row>
    <row r="88" spans="1:11" ht="12.75">
      <c r="A88" s="185" t="s">
        <v>211</v>
      </c>
      <c r="B88" s="186"/>
      <c r="C88" s="186"/>
      <c r="D88" s="186"/>
      <c r="E88" s="186"/>
      <c r="F88" s="186"/>
      <c r="G88" s="186"/>
      <c r="H88" s="187"/>
      <c r="I88" s="1">
        <v>80</v>
      </c>
      <c r="J88" s="103"/>
      <c r="K88" s="103"/>
    </row>
    <row r="89" spans="1:11" ht="12.75">
      <c r="A89" s="185" t="s">
        <v>210</v>
      </c>
      <c r="B89" s="186"/>
      <c r="C89" s="186"/>
      <c r="D89" s="186"/>
      <c r="E89" s="186"/>
      <c r="F89" s="186"/>
      <c r="G89" s="186"/>
      <c r="H89" s="187"/>
      <c r="I89" s="1">
        <v>81</v>
      </c>
      <c r="J89" s="103"/>
      <c r="K89" s="103"/>
    </row>
    <row r="90" spans="1:11" ht="12.75">
      <c r="A90" s="185" t="s">
        <v>67</v>
      </c>
      <c r="B90" s="186"/>
      <c r="C90" s="186"/>
      <c r="D90" s="186"/>
      <c r="E90" s="186"/>
      <c r="F90" s="186"/>
      <c r="G90" s="186"/>
      <c r="H90" s="187"/>
      <c r="I90" s="1">
        <v>82</v>
      </c>
      <c r="J90" s="103">
        <v>15975019</v>
      </c>
      <c r="K90" s="103">
        <v>18889284</v>
      </c>
    </row>
    <row r="91" spans="1:11" ht="12.75">
      <c r="A91" s="188" t="s">
        <v>183</v>
      </c>
      <c r="B91" s="189"/>
      <c r="C91" s="189"/>
      <c r="D91" s="189"/>
      <c r="E91" s="189"/>
      <c r="F91" s="189"/>
      <c r="G91" s="189"/>
      <c r="H91" s="190"/>
      <c r="I91" s="1">
        <v>83</v>
      </c>
      <c r="J91" s="118">
        <f>SUM(J92:J100)</f>
        <v>10008924</v>
      </c>
      <c r="K91" s="118">
        <f>SUM(K92:K100)</f>
        <v>9949977</v>
      </c>
    </row>
    <row r="92" spans="1:11" ht="12.75">
      <c r="A92" s="185" t="s">
        <v>208</v>
      </c>
      <c r="B92" s="186"/>
      <c r="C92" s="186"/>
      <c r="D92" s="186"/>
      <c r="E92" s="186"/>
      <c r="F92" s="186"/>
      <c r="G92" s="186"/>
      <c r="H92" s="187"/>
      <c r="I92" s="1">
        <v>84</v>
      </c>
      <c r="J92" s="103"/>
      <c r="K92" s="103"/>
    </row>
    <row r="93" spans="1:11" ht="12.75">
      <c r="A93" s="185" t="s">
        <v>68</v>
      </c>
      <c r="B93" s="186"/>
      <c r="C93" s="186"/>
      <c r="D93" s="186"/>
      <c r="E93" s="186"/>
      <c r="F93" s="186"/>
      <c r="G93" s="186"/>
      <c r="H93" s="187"/>
      <c r="I93" s="1">
        <v>85</v>
      </c>
      <c r="J93" s="103"/>
      <c r="K93" s="103"/>
    </row>
    <row r="94" spans="1:11" ht="12.75">
      <c r="A94" s="185" t="s">
        <v>207</v>
      </c>
      <c r="B94" s="186"/>
      <c r="C94" s="186"/>
      <c r="D94" s="186"/>
      <c r="E94" s="186"/>
      <c r="F94" s="186"/>
      <c r="G94" s="186"/>
      <c r="H94" s="187"/>
      <c r="I94" s="1">
        <v>86</v>
      </c>
      <c r="J94" s="103"/>
      <c r="K94" s="103"/>
    </row>
    <row r="95" spans="1:11" ht="12.75">
      <c r="A95" s="185" t="s">
        <v>206</v>
      </c>
      <c r="B95" s="186"/>
      <c r="C95" s="186"/>
      <c r="D95" s="186"/>
      <c r="E95" s="186"/>
      <c r="F95" s="186"/>
      <c r="G95" s="186"/>
      <c r="H95" s="187"/>
      <c r="I95" s="1">
        <v>87</v>
      </c>
      <c r="J95" s="103"/>
      <c r="K95" s="103"/>
    </row>
    <row r="96" spans="1:11" ht="12.75">
      <c r="A96" s="185" t="s">
        <v>205</v>
      </c>
      <c r="B96" s="186"/>
      <c r="C96" s="186"/>
      <c r="D96" s="186"/>
      <c r="E96" s="186"/>
      <c r="F96" s="186"/>
      <c r="G96" s="186"/>
      <c r="H96" s="187"/>
      <c r="I96" s="1">
        <v>88</v>
      </c>
      <c r="J96" s="103"/>
      <c r="K96" s="103"/>
    </row>
    <row r="97" spans="1:11" ht="12.75">
      <c r="A97" s="185" t="s">
        <v>204</v>
      </c>
      <c r="B97" s="186"/>
      <c r="C97" s="186"/>
      <c r="D97" s="186"/>
      <c r="E97" s="186"/>
      <c r="F97" s="186"/>
      <c r="G97" s="186"/>
      <c r="H97" s="187"/>
      <c r="I97" s="1">
        <v>89</v>
      </c>
      <c r="J97" s="103"/>
      <c r="K97" s="103"/>
    </row>
    <row r="98" spans="1:11" ht="12.75">
      <c r="A98" s="185" t="s">
        <v>203</v>
      </c>
      <c r="B98" s="186"/>
      <c r="C98" s="186"/>
      <c r="D98" s="186"/>
      <c r="E98" s="186"/>
      <c r="F98" s="186"/>
      <c r="G98" s="186"/>
      <c r="H98" s="187"/>
      <c r="I98" s="1">
        <v>90</v>
      </c>
      <c r="J98" s="103"/>
      <c r="K98" s="103"/>
    </row>
    <row r="99" spans="1:11" ht="12.75">
      <c r="A99" s="185" t="s">
        <v>69</v>
      </c>
      <c r="B99" s="186"/>
      <c r="C99" s="186"/>
      <c r="D99" s="186"/>
      <c r="E99" s="186"/>
      <c r="F99" s="186"/>
      <c r="G99" s="186"/>
      <c r="H99" s="187"/>
      <c r="I99" s="1">
        <v>91</v>
      </c>
      <c r="J99" s="103"/>
      <c r="K99" s="103"/>
    </row>
    <row r="100" spans="1:11" ht="12.75">
      <c r="A100" s="185" t="s">
        <v>209</v>
      </c>
      <c r="B100" s="186"/>
      <c r="C100" s="186"/>
      <c r="D100" s="186"/>
      <c r="E100" s="186"/>
      <c r="F100" s="186"/>
      <c r="G100" s="186"/>
      <c r="H100" s="187"/>
      <c r="I100" s="1">
        <v>92</v>
      </c>
      <c r="J100" s="103">
        <v>10008924</v>
      </c>
      <c r="K100" s="103">
        <v>9949977</v>
      </c>
    </row>
    <row r="101" spans="1:11" ht="12.75">
      <c r="A101" s="188" t="s">
        <v>286</v>
      </c>
      <c r="B101" s="189"/>
      <c r="C101" s="189"/>
      <c r="D101" s="189"/>
      <c r="E101" s="189"/>
      <c r="F101" s="189"/>
      <c r="G101" s="189"/>
      <c r="H101" s="190"/>
      <c r="I101" s="1">
        <v>93</v>
      </c>
      <c r="J101" s="118">
        <f>SUM(J102:J113)</f>
        <v>706736645</v>
      </c>
      <c r="K101" s="118">
        <f>SUM(K102:K113)</f>
        <v>710607176.3599999</v>
      </c>
    </row>
    <row r="102" spans="1:11" ht="12.75" customHeight="1">
      <c r="A102" s="185" t="s">
        <v>208</v>
      </c>
      <c r="B102" s="186"/>
      <c r="C102" s="186"/>
      <c r="D102" s="186"/>
      <c r="E102" s="186"/>
      <c r="F102" s="186"/>
      <c r="G102" s="186"/>
      <c r="H102" s="187"/>
      <c r="I102" s="1">
        <v>94</v>
      </c>
      <c r="J102" s="103">
        <v>36402623</v>
      </c>
      <c r="K102" s="103">
        <v>39024625.94</v>
      </c>
    </row>
    <row r="103" spans="1:11" ht="12.75" customHeight="1">
      <c r="A103" s="185" t="s">
        <v>68</v>
      </c>
      <c r="B103" s="186"/>
      <c r="C103" s="186"/>
      <c r="D103" s="186"/>
      <c r="E103" s="186"/>
      <c r="F103" s="186"/>
      <c r="G103" s="186"/>
      <c r="H103" s="187"/>
      <c r="I103" s="1">
        <v>95</v>
      </c>
      <c r="J103" s="103">
        <v>20000</v>
      </c>
      <c r="K103" s="103">
        <v>20000</v>
      </c>
    </row>
    <row r="104" spans="1:11" ht="12.75" customHeight="1">
      <c r="A104" s="185" t="s">
        <v>207</v>
      </c>
      <c r="B104" s="186"/>
      <c r="C104" s="186"/>
      <c r="D104" s="186"/>
      <c r="E104" s="186"/>
      <c r="F104" s="186"/>
      <c r="G104" s="186"/>
      <c r="H104" s="187"/>
      <c r="I104" s="1">
        <v>96</v>
      </c>
      <c r="J104" s="103">
        <v>361363001</v>
      </c>
      <c r="K104" s="103">
        <v>361071149.25999993</v>
      </c>
    </row>
    <row r="105" spans="1:11" ht="12.75" customHeight="1">
      <c r="A105" s="185" t="s">
        <v>206</v>
      </c>
      <c r="B105" s="186"/>
      <c r="C105" s="186"/>
      <c r="D105" s="186"/>
      <c r="E105" s="186"/>
      <c r="F105" s="186"/>
      <c r="G105" s="186"/>
      <c r="H105" s="187"/>
      <c r="I105" s="1">
        <v>97</v>
      </c>
      <c r="J105" s="103">
        <v>35817285</v>
      </c>
      <c r="K105" s="103">
        <v>37002234</v>
      </c>
    </row>
    <row r="106" spans="1:11" ht="12.75" customHeight="1">
      <c r="A106" s="185" t="s">
        <v>205</v>
      </c>
      <c r="B106" s="186"/>
      <c r="C106" s="186"/>
      <c r="D106" s="186"/>
      <c r="E106" s="186"/>
      <c r="F106" s="186"/>
      <c r="G106" s="186"/>
      <c r="H106" s="187"/>
      <c r="I106" s="1">
        <v>98</v>
      </c>
      <c r="J106" s="103">
        <v>67495531</v>
      </c>
      <c r="K106" s="103">
        <v>67633253.97000001</v>
      </c>
    </row>
    <row r="107" spans="1:11" ht="12.75" customHeight="1">
      <c r="A107" s="185" t="s">
        <v>204</v>
      </c>
      <c r="B107" s="186"/>
      <c r="C107" s="186"/>
      <c r="D107" s="186"/>
      <c r="E107" s="186"/>
      <c r="F107" s="186"/>
      <c r="G107" s="186"/>
      <c r="H107" s="187"/>
      <c r="I107" s="1">
        <v>99</v>
      </c>
      <c r="J107" s="103">
        <v>188515764</v>
      </c>
      <c r="K107" s="103">
        <v>188674699.45000002</v>
      </c>
    </row>
    <row r="108" spans="1:11" ht="12.75" customHeight="1">
      <c r="A108" s="185" t="s">
        <v>203</v>
      </c>
      <c r="B108" s="186"/>
      <c r="C108" s="186"/>
      <c r="D108" s="186"/>
      <c r="E108" s="186"/>
      <c r="F108" s="186"/>
      <c r="G108" s="186"/>
      <c r="H108" s="187"/>
      <c r="I108" s="1">
        <v>100</v>
      </c>
      <c r="J108" s="103"/>
      <c r="K108" s="103"/>
    </row>
    <row r="109" spans="1:11" ht="12.75">
      <c r="A109" s="185" t="s">
        <v>70</v>
      </c>
      <c r="B109" s="186"/>
      <c r="C109" s="186"/>
      <c r="D109" s="186"/>
      <c r="E109" s="186"/>
      <c r="F109" s="186"/>
      <c r="G109" s="186"/>
      <c r="H109" s="187"/>
      <c r="I109" s="1">
        <v>101</v>
      </c>
      <c r="J109" s="103">
        <v>359120</v>
      </c>
      <c r="K109" s="103">
        <v>83958</v>
      </c>
    </row>
    <row r="110" spans="1:11" ht="12.75">
      <c r="A110" s="185" t="s">
        <v>202</v>
      </c>
      <c r="B110" s="186"/>
      <c r="C110" s="186"/>
      <c r="D110" s="186"/>
      <c r="E110" s="186"/>
      <c r="F110" s="186"/>
      <c r="G110" s="186"/>
      <c r="H110" s="187"/>
      <c r="I110" s="1">
        <v>102</v>
      </c>
      <c r="J110" s="103">
        <v>5109396</v>
      </c>
      <c r="K110" s="103">
        <v>4917357</v>
      </c>
    </row>
    <row r="111" spans="1:11" ht="12.75">
      <c r="A111" s="185" t="s">
        <v>201</v>
      </c>
      <c r="B111" s="186"/>
      <c r="C111" s="186"/>
      <c r="D111" s="186"/>
      <c r="E111" s="186"/>
      <c r="F111" s="186"/>
      <c r="G111" s="186"/>
      <c r="H111" s="187"/>
      <c r="I111" s="1">
        <v>103</v>
      </c>
      <c r="J111" s="103">
        <v>2454213</v>
      </c>
      <c r="K111" s="103">
        <v>2454213</v>
      </c>
    </row>
    <row r="112" spans="1:11" ht="12.75">
      <c r="A112" s="185" t="s">
        <v>71</v>
      </c>
      <c r="B112" s="186"/>
      <c r="C112" s="186"/>
      <c r="D112" s="186"/>
      <c r="E112" s="186"/>
      <c r="F112" s="186"/>
      <c r="G112" s="186"/>
      <c r="H112" s="187"/>
      <c r="I112" s="1">
        <v>104</v>
      </c>
      <c r="J112" s="103"/>
      <c r="K112" s="103"/>
    </row>
    <row r="113" spans="1:11" ht="12.75">
      <c r="A113" s="185" t="s">
        <v>72</v>
      </c>
      <c r="B113" s="186"/>
      <c r="C113" s="186"/>
      <c r="D113" s="186"/>
      <c r="E113" s="186"/>
      <c r="F113" s="186"/>
      <c r="G113" s="186"/>
      <c r="H113" s="187"/>
      <c r="I113" s="1">
        <v>105</v>
      </c>
      <c r="J113" s="103">
        <v>9199712</v>
      </c>
      <c r="K113" s="103">
        <v>9725685.73999989</v>
      </c>
    </row>
    <row r="114" spans="1:11" ht="12.75">
      <c r="A114" s="188" t="s">
        <v>73</v>
      </c>
      <c r="B114" s="189"/>
      <c r="C114" s="189"/>
      <c r="D114" s="189"/>
      <c r="E114" s="189"/>
      <c r="F114" s="189"/>
      <c r="G114" s="189"/>
      <c r="H114" s="190"/>
      <c r="I114" s="1">
        <v>106</v>
      </c>
      <c r="J114" s="103">
        <v>71803325</v>
      </c>
      <c r="K114" s="103">
        <v>85208560</v>
      </c>
    </row>
    <row r="115" spans="1:11" ht="12.75">
      <c r="A115" s="188" t="s">
        <v>184</v>
      </c>
      <c r="B115" s="189"/>
      <c r="C115" s="189"/>
      <c r="D115" s="189"/>
      <c r="E115" s="189"/>
      <c r="F115" s="189"/>
      <c r="G115" s="189"/>
      <c r="H115" s="190"/>
      <c r="I115" s="1">
        <v>107</v>
      </c>
      <c r="J115" s="118">
        <f>J70+J87+J91+J101+J114</f>
        <v>1079460152</v>
      </c>
      <c r="K115" s="118">
        <f>K70+K87+K91+K101+K114</f>
        <v>1076953858.36</v>
      </c>
    </row>
    <row r="116" spans="1:11" ht="12.75">
      <c r="A116" s="220" t="s">
        <v>74</v>
      </c>
      <c r="B116" s="221"/>
      <c r="C116" s="221"/>
      <c r="D116" s="221"/>
      <c r="E116" s="221"/>
      <c r="F116" s="221"/>
      <c r="G116" s="221"/>
      <c r="H116" s="222"/>
      <c r="I116" s="2">
        <v>108</v>
      </c>
      <c r="J116" s="104">
        <v>196205000</v>
      </c>
      <c r="K116" s="104">
        <v>192329519</v>
      </c>
    </row>
    <row r="117" spans="1:11" ht="12.75">
      <c r="A117" s="210" t="s">
        <v>75</v>
      </c>
      <c r="B117" s="223"/>
      <c r="C117" s="223"/>
      <c r="D117" s="223"/>
      <c r="E117" s="223"/>
      <c r="F117" s="223"/>
      <c r="G117" s="223"/>
      <c r="H117" s="223"/>
      <c r="I117" s="224"/>
      <c r="J117" s="224"/>
      <c r="K117" s="225"/>
    </row>
    <row r="118" spans="1:11" ht="12.75">
      <c r="A118" s="195" t="s">
        <v>76</v>
      </c>
      <c r="B118" s="196"/>
      <c r="C118" s="196"/>
      <c r="D118" s="196"/>
      <c r="E118" s="196"/>
      <c r="F118" s="196"/>
      <c r="G118" s="196"/>
      <c r="H118" s="196"/>
      <c r="I118" s="226"/>
      <c r="J118" s="227"/>
      <c r="K118" s="228"/>
    </row>
    <row r="119" spans="1:11" ht="12.75" customHeight="1">
      <c r="A119" s="185" t="s">
        <v>294</v>
      </c>
      <c r="B119" s="186"/>
      <c r="C119" s="186"/>
      <c r="D119" s="186"/>
      <c r="E119" s="186"/>
      <c r="F119" s="186"/>
      <c r="G119" s="186"/>
      <c r="H119" s="187"/>
      <c r="I119" s="1">
        <v>109</v>
      </c>
      <c r="J119" s="103"/>
      <c r="K119" s="105"/>
    </row>
    <row r="120" spans="1:11" ht="12.75">
      <c r="A120" s="213" t="s">
        <v>293</v>
      </c>
      <c r="B120" s="214"/>
      <c r="C120" s="214"/>
      <c r="D120" s="214"/>
      <c r="E120" s="214"/>
      <c r="F120" s="214"/>
      <c r="G120" s="214"/>
      <c r="H120" s="215"/>
      <c r="I120" s="4">
        <v>110</v>
      </c>
      <c r="J120" s="104"/>
      <c r="K120" s="108"/>
    </row>
    <row r="121" spans="1:11" ht="23.25" customHeight="1">
      <c r="A121" s="216" t="s">
        <v>77</v>
      </c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</row>
    <row r="122" spans="1:11" ht="12.75">
      <c r="A122" s="218"/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</row>
  </sheetData>
  <sheetProtection/>
  <mergeCells count="121">
    <mergeCell ref="A114:H114"/>
    <mergeCell ref="A115:H115"/>
    <mergeCell ref="A120:H120"/>
    <mergeCell ref="A121:K121"/>
    <mergeCell ref="A122:K122"/>
    <mergeCell ref="A116:H116"/>
    <mergeCell ref="A117:K117"/>
    <mergeCell ref="A118:K118"/>
    <mergeCell ref="A119:H119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90:H90"/>
    <mergeCell ref="A91:H91"/>
    <mergeCell ref="A92:H92"/>
    <mergeCell ref="A93:H93"/>
    <mergeCell ref="A94:H94"/>
    <mergeCell ref="A95:H95"/>
    <mergeCell ref="A96:H96"/>
    <mergeCell ref="A97:H97"/>
    <mergeCell ref="A82:H82"/>
    <mergeCell ref="A83:H83"/>
    <mergeCell ref="A84:H84"/>
    <mergeCell ref="A85:H85"/>
    <mergeCell ref="A86:H86"/>
    <mergeCell ref="A87:H87"/>
    <mergeCell ref="A88:H88"/>
    <mergeCell ref="A89:H89"/>
    <mergeCell ref="A74:H74"/>
    <mergeCell ref="A75:H75"/>
    <mergeCell ref="A76:H76"/>
    <mergeCell ref="A77:H77"/>
    <mergeCell ref="A78:H78"/>
    <mergeCell ref="A79:H79"/>
    <mergeCell ref="A80:H80"/>
    <mergeCell ref="A81:H81"/>
    <mergeCell ref="A66:H66"/>
    <mergeCell ref="A67:H67"/>
    <mergeCell ref="A68:H68"/>
    <mergeCell ref="A69:K69"/>
    <mergeCell ref="A70:H70"/>
    <mergeCell ref="A71:H71"/>
    <mergeCell ref="A72:H72"/>
    <mergeCell ref="A73:H73"/>
    <mergeCell ref="A58:H58"/>
    <mergeCell ref="A59:H59"/>
    <mergeCell ref="A60:H60"/>
    <mergeCell ref="A61:H61"/>
    <mergeCell ref="A62:H62"/>
    <mergeCell ref="A63:H63"/>
    <mergeCell ref="A64:H64"/>
    <mergeCell ref="A65:H65"/>
    <mergeCell ref="A50:H50"/>
    <mergeCell ref="A51:H51"/>
    <mergeCell ref="A52:H52"/>
    <mergeCell ref="A53:H53"/>
    <mergeCell ref="A54:H54"/>
    <mergeCell ref="A55:H55"/>
    <mergeCell ref="A56:H56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18:H18"/>
    <mergeCell ref="A19:H19"/>
    <mergeCell ref="A20:H20"/>
    <mergeCell ref="A21:H21"/>
    <mergeCell ref="A22:H22"/>
    <mergeCell ref="A23:H23"/>
    <mergeCell ref="A24:H24"/>
    <mergeCell ref="A25:H25"/>
    <mergeCell ref="A6:H6"/>
    <mergeCell ref="A7:K7"/>
    <mergeCell ref="A8:H8"/>
    <mergeCell ref="A9:H9"/>
    <mergeCell ref="A1:K1"/>
    <mergeCell ref="A2:K2"/>
    <mergeCell ref="A5:H5"/>
    <mergeCell ref="A4:M4"/>
    <mergeCell ref="A16:H16"/>
    <mergeCell ref="A17:H17"/>
    <mergeCell ref="A10:H10"/>
    <mergeCell ref="A11:H11"/>
    <mergeCell ref="A12:H12"/>
    <mergeCell ref="A13:H13"/>
    <mergeCell ref="A14:H14"/>
    <mergeCell ref="A15:H15"/>
  </mergeCells>
  <dataValidations count="7">
    <dataValidation allowBlank="1" sqref="J119:K120"/>
    <dataValidation type="whole" operator="greaterThanOrEqual" allowBlank="1" showInputMessage="1" showErrorMessage="1" errorTitle="Pogrešan unos" error="Mogu se unijeti samo cjelobrojne pozitivne vrijednosti." sqref="J8:K68 J80:K85 J87:K116 J71:K71 J73:J78 K73:K77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" sqref="J86:K86">
      <formula1>999999999999</formula1>
    </dataValidation>
    <dataValidation operator="greaterThanOrEqual" allowBlank="1" showInputMessage="1" showErrorMessage="1" errorTitle="Pogrešan unos" error="Mogu se unijeti samo cjelobrojne pozitivne vrijednosti." sqref="K78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110" zoomScaleSheetLayoutView="110" zoomScalePageLayoutView="0" workbookViewId="0" topLeftCell="A1">
      <selection activeCell="P11" sqref="P11"/>
    </sheetView>
  </sheetViews>
  <sheetFormatPr defaultColWidth="9.140625" defaultRowHeight="12.75"/>
  <cols>
    <col min="1" max="9" width="9.140625" style="38" customWidth="1"/>
    <col min="10" max="10" width="9.8515625" style="38" customWidth="1"/>
    <col min="11" max="11" width="10.00390625" style="38" customWidth="1"/>
    <col min="12" max="12" width="9.8515625" style="38" customWidth="1"/>
    <col min="13" max="13" width="10.28125" style="38" customWidth="1"/>
    <col min="14" max="14" width="9.140625" style="38" customWidth="1"/>
    <col min="15" max="15" width="9.28125" style="38" bestFit="1" customWidth="1"/>
    <col min="16" max="16384" width="9.140625" style="38" customWidth="1"/>
  </cols>
  <sheetData>
    <row r="1" spans="1:13" ht="12.75" customHeight="1">
      <c r="A1" s="198" t="s">
        <v>222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</row>
    <row r="2" spans="1:13" ht="12.75" customHeight="1">
      <c r="A2" s="245" t="s">
        <v>301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</row>
    <row r="3" spans="1:13" ht="12.75" customHeight="1">
      <c r="A3" s="203" t="s">
        <v>223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3" ht="23.25" customHeight="1">
      <c r="A4" s="243" t="s">
        <v>224</v>
      </c>
      <c r="B4" s="243"/>
      <c r="C4" s="243"/>
      <c r="D4" s="243"/>
      <c r="E4" s="243"/>
      <c r="F4" s="243"/>
      <c r="G4" s="243"/>
      <c r="H4" s="243"/>
      <c r="I4" s="41" t="s">
        <v>225</v>
      </c>
      <c r="J4" s="244" t="s">
        <v>226</v>
      </c>
      <c r="K4" s="244"/>
      <c r="L4" s="244" t="s">
        <v>227</v>
      </c>
      <c r="M4" s="244"/>
    </row>
    <row r="5" spans="1:13" ht="12.75">
      <c r="A5" s="243"/>
      <c r="B5" s="243"/>
      <c r="C5" s="243"/>
      <c r="D5" s="243"/>
      <c r="E5" s="243"/>
      <c r="F5" s="243"/>
      <c r="G5" s="243"/>
      <c r="H5" s="243"/>
      <c r="I5" s="41"/>
      <c r="J5" s="43" t="s">
        <v>228</v>
      </c>
      <c r="K5" s="43" t="s">
        <v>229</v>
      </c>
      <c r="L5" s="43" t="s">
        <v>228</v>
      </c>
      <c r="M5" s="43" t="s">
        <v>229</v>
      </c>
    </row>
    <row r="6" spans="1:13" ht="12.75">
      <c r="A6" s="244">
        <v>1</v>
      </c>
      <c r="B6" s="244"/>
      <c r="C6" s="244"/>
      <c r="D6" s="244"/>
      <c r="E6" s="244"/>
      <c r="F6" s="244"/>
      <c r="G6" s="244"/>
      <c r="H6" s="244"/>
      <c r="I6" s="44">
        <v>2</v>
      </c>
      <c r="J6" s="43">
        <v>3</v>
      </c>
      <c r="K6" s="43">
        <v>4</v>
      </c>
      <c r="L6" s="43">
        <v>5</v>
      </c>
      <c r="M6" s="43">
        <v>6</v>
      </c>
    </row>
    <row r="7" spans="1:13" ht="12.75" customHeight="1">
      <c r="A7" s="195" t="s">
        <v>230</v>
      </c>
      <c r="B7" s="196"/>
      <c r="C7" s="196"/>
      <c r="D7" s="196"/>
      <c r="E7" s="196"/>
      <c r="F7" s="196"/>
      <c r="G7" s="196"/>
      <c r="H7" s="197"/>
      <c r="I7" s="3">
        <v>111</v>
      </c>
      <c r="J7" s="112">
        <f>SUM(J8:J9)</f>
        <v>22637672.37</v>
      </c>
      <c r="K7" s="112">
        <f>SUM(K8:K9)</f>
        <v>22637672.37</v>
      </c>
      <c r="L7" s="112">
        <f>SUM(L8:L9)</f>
        <v>8545431</v>
      </c>
      <c r="M7" s="112">
        <f>SUM(M8:M9)</f>
        <v>8545432</v>
      </c>
    </row>
    <row r="8" spans="1:13" ht="12.75" customHeight="1">
      <c r="A8" s="188" t="s">
        <v>231</v>
      </c>
      <c r="B8" s="189"/>
      <c r="C8" s="189"/>
      <c r="D8" s="189"/>
      <c r="E8" s="189"/>
      <c r="F8" s="189"/>
      <c r="G8" s="189"/>
      <c r="H8" s="190"/>
      <c r="I8" s="1">
        <v>112</v>
      </c>
      <c r="J8" s="103">
        <v>21762848.77</v>
      </c>
      <c r="K8" s="103">
        <v>21762848.77</v>
      </c>
      <c r="L8" s="103">
        <v>5511944</v>
      </c>
      <c r="M8" s="103">
        <v>5511944</v>
      </c>
    </row>
    <row r="9" spans="1:13" ht="12.75" customHeight="1">
      <c r="A9" s="188" t="s">
        <v>78</v>
      </c>
      <c r="B9" s="189"/>
      <c r="C9" s="189"/>
      <c r="D9" s="189"/>
      <c r="E9" s="189"/>
      <c r="F9" s="189"/>
      <c r="G9" s="189"/>
      <c r="H9" s="190"/>
      <c r="I9" s="1">
        <v>113</v>
      </c>
      <c r="J9" s="103">
        <f>874380.6+443</f>
        <v>874823.6</v>
      </c>
      <c r="K9" s="103">
        <f>874380.6+443</f>
        <v>874823.6</v>
      </c>
      <c r="L9" s="103">
        <v>3033487</v>
      </c>
      <c r="M9" s="103">
        <v>3033488</v>
      </c>
    </row>
    <row r="10" spans="1:13" ht="12.75" customHeight="1">
      <c r="A10" s="188" t="s">
        <v>232</v>
      </c>
      <c r="B10" s="189"/>
      <c r="C10" s="189"/>
      <c r="D10" s="189"/>
      <c r="E10" s="189"/>
      <c r="F10" s="189"/>
      <c r="G10" s="189"/>
      <c r="H10" s="190"/>
      <c r="I10" s="1">
        <v>114</v>
      </c>
      <c r="J10" s="113">
        <f>J11+J12+J16+J20+J21+J22+J25+J26</f>
        <v>32917112.96</v>
      </c>
      <c r="K10" s="113">
        <f>K11+K12+K16+K20+K21+K22+K25+K26</f>
        <v>32917112.96</v>
      </c>
      <c r="L10" s="113">
        <f>L11+L12+L16+L20+L21+L22+L25+L26</f>
        <v>13887232</v>
      </c>
      <c r="M10" s="113">
        <f>M11+M12+M16+M20+M21+M22+M25+M26</f>
        <v>13887233</v>
      </c>
    </row>
    <row r="11" spans="1:13" ht="12.75" customHeight="1">
      <c r="A11" s="188" t="s">
        <v>233</v>
      </c>
      <c r="B11" s="189"/>
      <c r="C11" s="189"/>
      <c r="D11" s="189"/>
      <c r="E11" s="189"/>
      <c r="F11" s="189"/>
      <c r="G11" s="189"/>
      <c r="H11" s="190"/>
      <c r="I11" s="1">
        <v>115</v>
      </c>
      <c r="J11" s="103">
        <v>6312870</v>
      </c>
      <c r="K11" s="103">
        <v>6312870</v>
      </c>
      <c r="L11" s="103">
        <v>-185262</v>
      </c>
      <c r="M11" s="103">
        <v>-185261</v>
      </c>
    </row>
    <row r="12" spans="1:13" ht="12.75" customHeight="1">
      <c r="A12" s="188" t="s">
        <v>234</v>
      </c>
      <c r="B12" s="189"/>
      <c r="C12" s="189"/>
      <c r="D12" s="189"/>
      <c r="E12" s="189"/>
      <c r="F12" s="189"/>
      <c r="G12" s="189"/>
      <c r="H12" s="190"/>
      <c r="I12" s="1">
        <v>116</v>
      </c>
      <c r="J12" s="113">
        <f>SUM(J13:J15)</f>
        <v>9100735</v>
      </c>
      <c r="K12" s="113">
        <f>SUM(K13:K15)</f>
        <v>9100735</v>
      </c>
      <c r="L12" s="113">
        <f>SUM(L13:L15)</f>
        <v>3135045</v>
      </c>
      <c r="M12" s="113">
        <f>SUM(M13:M15)</f>
        <v>3135045</v>
      </c>
    </row>
    <row r="13" spans="1:13" ht="12.75" customHeight="1">
      <c r="A13" s="185" t="s">
        <v>235</v>
      </c>
      <c r="B13" s="186"/>
      <c r="C13" s="186"/>
      <c r="D13" s="186"/>
      <c r="E13" s="186"/>
      <c r="F13" s="186"/>
      <c r="G13" s="186"/>
      <c r="H13" s="187"/>
      <c r="I13" s="1">
        <v>117</v>
      </c>
      <c r="J13" s="103">
        <v>215866</v>
      </c>
      <c r="K13" s="103">
        <v>215866</v>
      </c>
      <c r="L13" s="103">
        <v>222507</v>
      </c>
      <c r="M13" s="103">
        <v>222507</v>
      </c>
    </row>
    <row r="14" spans="1:13" ht="12.75" customHeight="1">
      <c r="A14" s="185" t="s">
        <v>236</v>
      </c>
      <c r="B14" s="186"/>
      <c r="C14" s="186"/>
      <c r="D14" s="186"/>
      <c r="E14" s="186"/>
      <c r="F14" s="186"/>
      <c r="G14" s="186"/>
      <c r="H14" s="187"/>
      <c r="I14" s="1">
        <v>118</v>
      </c>
      <c r="J14" s="103"/>
      <c r="K14" s="103"/>
      <c r="L14" s="103"/>
      <c r="M14" s="103"/>
    </row>
    <row r="15" spans="1:13" ht="12.75" customHeight="1">
      <c r="A15" s="185" t="s">
        <v>237</v>
      </c>
      <c r="B15" s="186"/>
      <c r="C15" s="186"/>
      <c r="D15" s="186"/>
      <c r="E15" s="186"/>
      <c r="F15" s="186"/>
      <c r="G15" s="186"/>
      <c r="H15" s="187"/>
      <c r="I15" s="1">
        <v>119</v>
      </c>
      <c r="J15" s="103">
        <v>8884869</v>
      </c>
      <c r="K15" s="103">
        <v>8884869</v>
      </c>
      <c r="L15" s="103">
        <v>2912538</v>
      </c>
      <c r="M15" s="103">
        <v>2912538</v>
      </c>
    </row>
    <row r="16" spans="1:13" ht="12.75" customHeight="1">
      <c r="A16" s="188" t="s">
        <v>238</v>
      </c>
      <c r="B16" s="189"/>
      <c r="C16" s="189"/>
      <c r="D16" s="189"/>
      <c r="E16" s="189"/>
      <c r="F16" s="189"/>
      <c r="G16" s="189"/>
      <c r="H16" s="190"/>
      <c r="I16" s="1">
        <v>120</v>
      </c>
      <c r="J16" s="113">
        <f>SUM(J17:J19)</f>
        <v>6471759.96</v>
      </c>
      <c r="K16" s="113">
        <f>SUM(K17:K19)</f>
        <v>6471759.96</v>
      </c>
      <c r="L16" s="113">
        <f>SUM(L17:L19)</f>
        <v>2043132</v>
      </c>
      <c r="M16" s="113">
        <f>SUM(M17:M19)</f>
        <v>2043132</v>
      </c>
    </row>
    <row r="17" spans="1:13" ht="12.75" customHeight="1">
      <c r="A17" s="185" t="s">
        <v>239</v>
      </c>
      <c r="B17" s="186"/>
      <c r="C17" s="186"/>
      <c r="D17" s="186"/>
      <c r="E17" s="186"/>
      <c r="F17" s="186"/>
      <c r="G17" s="186"/>
      <c r="H17" s="187"/>
      <c r="I17" s="1">
        <v>121</v>
      </c>
      <c r="J17" s="103">
        <v>4073297.81</v>
      </c>
      <c r="K17" s="103">
        <v>4073297.81</v>
      </c>
      <c r="L17" s="103">
        <v>1686448</v>
      </c>
      <c r="M17" s="103">
        <v>1686448</v>
      </c>
    </row>
    <row r="18" spans="1:13" ht="12.75" customHeight="1">
      <c r="A18" s="185" t="s">
        <v>240</v>
      </c>
      <c r="B18" s="186"/>
      <c r="C18" s="186"/>
      <c r="D18" s="186"/>
      <c r="E18" s="186"/>
      <c r="F18" s="186"/>
      <c r="G18" s="186"/>
      <c r="H18" s="187"/>
      <c r="I18" s="1">
        <v>122</v>
      </c>
      <c r="J18" s="103">
        <v>1485440.77</v>
      </c>
      <c r="K18" s="103">
        <v>1485440.77</v>
      </c>
      <c r="L18" s="103">
        <v>80751</v>
      </c>
      <c r="M18" s="103">
        <v>80751</v>
      </c>
    </row>
    <row r="19" spans="1:13" ht="12.75" customHeight="1">
      <c r="A19" s="185" t="s">
        <v>241</v>
      </c>
      <c r="B19" s="186"/>
      <c r="C19" s="186"/>
      <c r="D19" s="186"/>
      <c r="E19" s="186"/>
      <c r="F19" s="186"/>
      <c r="G19" s="186"/>
      <c r="H19" s="187"/>
      <c r="I19" s="1">
        <v>123</v>
      </c>
      <c r="J19" s="103">
        <v>913021.38</v>
      </c>
      <c r="K19" s="103">
        <v>913021.38</v>
      </c>
      <c r="L19" s="103">
        <v>275933</v>
      </c>
      <c r="M19" s="103">
        <v>275933</v>
      </c>
    </row>
    <row r="20" spans="1:13" ht="12.75" customHeight="1">
      <c r="A20" s="188" t="s">
        <v>242</v>
      </c>
      <c r="B20" s="189"/>
      <c r="C20" s="189"/>
      <c r="D20" s="189"/>
      <c r="E20" s="189"/>
      <c r="F20" s="189"/>
      <c r="G20" s="189"/>
      <c r="H20" s="190"/>
      <c r="I20" s="1">
        <v>124</v>
      </c>
      <c r="J20" s="103">
        <v>1102262.58</v>
      </c>
      <c r="K20" s="103">
        <v>1102262.58</v>
      </c>
      <c r="L20" s="103">
        <v>1157209</v>
      </c>
      <c r="M20" s="103">
        <v>1157209</v>
      </c>
    </row>
    <row r="21" spans="1:13" ht="12.75" customHeight="1">
      <c r="A21" s="188" t="s">
        <v>243</v>
      </c>
      <c r="B21" s="189"/>
      <c r="C21" s="189"/>
      <c r="D21" s="189"/>
      <c r="E21" s="189"/>
      <c r="F21" s="189"/>
      <c r="G21" s="189"/>
      <c r="H21" s="190"/>
      <c r="I21" s="1">
        <v>125</v>
      </c>
      <c r="J21" s="103"/>
      <c r="K21" s="103"/>
      <c r="L21" s="103"/>
      <c r="M21" s="103"/>
    </row>
    <row r="22" spans="1:13" ht="12.75" customHeight="1">
      <c r="A22" s="188" t="s">
        <v>244</v>
      </c>
      <c r="B22" s="189"/>
      <c r="C22" s="189"/>
      <c r="D22" s="189"/>
      <c r="E22" s="189"/>
      <c r="F22" s="189"/>
      <c r="G22" s="189"/>
      <c r="H22" s="190"/>
      <c r="I22" s="1">
        <v>126</v>
      </c>
      <c r="J22" s="113">
        <f>SUM(J23:J24)</f>
        <v>0</v>
      </c>
      <c r="K22" s="113">
        <f>SUM(K23:K24)</f>
        <v>0</v>
      </c>
      <c r="L22" s="113">
        <f>SUM(L23:L24)</f>
        <v>0</v>
      </c>
      <c r="M22" s="113">
        <f>SUM(M23:M24)</f>
        <v>0</v>
      </c>
    </row>
    <row r="23" spans="1:13" ht="12.75" customHeight="1">
      <c r="A23" s="185" t="s">
        <v>245</v>
      </c>
      <c r="B23" s="186"/>
      <c r="C23" s="186"/>
      <c r="D23" s="186"/>
      <c r="E23" s="186"/>
      <c r="F23" s="186"/>
      <c r="G23" s="186"/>
      <c r="H23" s="187"/>
      <c r="I23" s="1">
        <v>127</v>
      </c>
      <c r="J23" s="103"/>
      <c r="K23" s="103"/>
      <c r="L23" s="103"/>
      <c r="M23" s="103"/>
    </row>
    <row r="24" spans="1:13" ht="12.75" customHeight="1">
      <c r="A24" s="185" t="s">
        <v>246</v>
      </c>
      <c r="B24" s="186"/>
      <c r="C24" s="186"/>
      <c r="D24" s="186"/>
      <c r="E24" s="186"/>
      <c r="F24" s="186"/>
      <c r="G24" s="186"/>
      <c r="H24" s="187"/>
      <c r="I24" s="1">
        <v>128</v>
      </c>
      <c r="J24" s="103"/>
      <c r="K24" s="103"/>
      <c r="L24" s="103"/>
      <c r="M24" s="103"/>
    </row>
    <row r="25" spans="1:13" ht="12.75" customHeight="1">
      <c r="A25" s="188" t="s">
        <v>199</v>
      </c>
      <c r="B25" s="189"/>
      <c r="C25" s="189"/>
      <c r="D25" s="189"/>
      <c r="E25" s="189"/>
      <c r="F25" s="189"/>
      <c r="G25" s="189"/>
      <c r="H25" s="190"/>
      <c r="I25" s="1">
        <v>129</v>
      </c>
      <c r="J25" s="103"/>
      <c r="K25" s="103"/>
      <c r="L25" s="103">
        <v>4697348</v>
      </c>
      <c r="M25" s="103">
        <v>4697348</v>
      </c>
    </row>
    <row r="26" spans="1:13" ht="12.75" customHeight="1">
      <c r="A26" s="188" t="s">
        <v>200</v>
      </c>
      <c r="B26" s="189"/>
      <c r="C26" s="189"/>
      <c r="D26" s="189"/>
      <c r="E26" s="189"/>
      <c r="F26" s="189"/>
      <c r="G26" s="189"/>
      <c r="H26" s="190"/>
      <c r="I26" s="1">
        <v>130</v>
      </c>
      <c r="J26" s="103">
        <f>9929043.42+442</f>
        <v>9929485.42</v>
      </c>
      <c r="K26" s="103">
        <f>9929043.42+442</f>
        <v>9929485.42</v>
      </c>
      <c r="L26" s="103">
        <v>3039760</v>
      </c>
      <c r="M26" s="103">
        <v>3039760</v>
      </c>
    </row>
    <row r="27" spans="1:15" ht="12.75" customHeight="1">
      <c r="A27" s="188" t="s">
        <v>247</v>
      </c>
      <c r="B27" s="189"/>
      <c r="C27" s="189"/>
      <c r="D27" s="189"/>
      <c r="E27" s="189"/>
      <c r="F27" s="189"/>
      <c r="G27" s="189"/>
      <c r="H27" s="190"/>
      <c r="I27" s="1">
        <v>131</v>
      </c>
      <c r="J27" s="113">
        <f>SUM(J28:J32)</f>
        <v>7027323</v>
      </c>
      <c r="K27" s="113">
        <f>SUM(K28:K32)</f>
        <v>7027323</v>
      </c>
      <c r="L27" s="113">
        <f>SUM(L28:L32)</f>
        <v>101658.07</v>
      </c>
      <c r="M27" s="113">
        <f>SUM(M28:M32)</f>
        <v>101658</v>
      </c>
      <c r="O27" s="109"/>
    </row>
    <row r="28" spans="1:13" ht="27" customHeight="1">
      <c r="A28" s="188" t="s">
        <v>295</v>
      </c>
      <c r="B28" s="189"/>
      <c r="C28" s="189"/>
      <c r="D28" s="189"/>
      <c r="E28" s="189"/>
      <c r="F28" s="189"/>
      <c r="G28" s="189"/>
      <c r="H28" s="190"/>
      <c r="I28" s="1">
        <v>132</v>
      </c>
      <c r="J28" s="103">
        <v>5155031.2</v>
      </c>
      <c r="K28" s="103">
        <v>5155031.2</v>
      </c>
      <c r="L28" s="103"/>
      <c r="M28" s="103"/>
    </row>
    <row r="29" spans="1:13" ht="29.25" customHeight="1">
      <c r="A29" s="188" t="s">
        <v>248</v>
      </c>
      <c r="B29" s="189"/>
      <c r="C29" s="189"/>
      <c r="D29" s="189"/>
      <c r="E29" s="189"/>
      <c r="F29" s="189"/>
      <c r="G29" s="189"/>
      <c r="H29" s="190"/>
      <c r="I29" s="1">
        <v>133</v>
      </c>
      <c r="J29" s="103">
        <v>1605526.82</v>
      </c>
      <c r="K29" s="103">
        <v>1605526.82</v>
      </c>
      <c r="L29" s="103">
        <v>101142</v>
      </c>
      <c r="M29" s="103">
        <v>101142</v>
      </c>
    </row>
    <row r="30" spans="1:13" ht="21.75" customHeight="1">
      <c r="A30" s="188" t="s">
        <v>249</v>
      </c>
      <c r="B30" s="189"/>
      <c r="C30" s="189"/>
      <c r="D30" s="189"/>
      <c r="E30" s="189"/>
      <c r="F30" s="189"/>
      <c r="G30" s="189"/>
      <c r="H30" s="190"/>
      <c r="I30" s="1">
        <v>134</v>
      </c>
      <c r="J30" s="103"/>
      <c r="K30" s="103"/>
      <c r="L30" s="103"/>
      <c r="M30" s="103"/>
    </row>
    <row r="31" spans="1:13" ht="20.25" customHeight="1">
      <c r="A31" s="188" t="s">
        <v>250</v>
      </c>
      <c r="B31" s="189"/>
      <c r="C31" s="189"/>
      <c r="D31" s="189"/>
      <c r="E31" s="189"/>
      <c r="F31" s="189"/>
      <c r="G31" s="189"/>
      <c r="H31" s="190"/>
      <c r="I31" s="1">
        <v>135</v>
      </c>
      <c r="J31" s="103">
        <v>442.56</v>
      </c>
      <c r="K31" s="103">
        <v>442.56</v>
      </c>
      <c r="L31" s="103">
        <v>516.07</v>
      </c>
      <c r="M31" s="103">
        <v>516</v>
      </c>
    </row>
    <row r="32" spans="1:13" ht="12.75" customHeight="1">
      <c r="A32" s="188" t="s">
        <v>79</v>
      </c>
      <c r="B32" s="189"/>
      <c r="C32" s="189"/>
      <c r="D32" s="189"/>
      <c r="E32" s="189"/>
      <c r="F32" s="189"/>
      <c r="G32" s="189"/>
      <c r="H32" s="190"/>
      <c r="I32" s="1">
        <v>136</v>
      </c>
      <c r="J32" s="103">
        <v>266322.42</v>
      </c>
      <c r="K32" s="103">
        <v>266322.42</v>
      </c>
      <c r="L32" s="103"/>
      <c r="M32" s="103"/>
    </row>
    <row r="33" spans="1:13" ht="12.75" customHeight="1">
      <c r="A33" s="188" t="s">
        <v>251</v>
      </c>
      <c r="B33" s="189"/>
      <c r="C33" s="189"/>
      <c r="D33" s="189"/>
      <c r="E33" s="189"/>
      <c r="F33" s="189"/>
      <c r="G33" s="189"/>
      <c r="H33" s="190"/>
      <c r="I33" s="1">
        <v>137</v>
      </c>
      <c r="J33" s="113">
        <f>SUM(J34:J37)</f>
        <v>9476602.440000001</v>
      </c>
      <c r="K33" s="113">
        <f>SUM(K34:K37)</f>
        <v>9476602.440000001</v>
      </c>
      <c r="L33" s="113">
        <f>SUM(L34:L37)</f>
        <v>15671339</v>
      </c>
      <c r="M33" s="113">
        <f>SUM(M34:M37)</f>
        <v>15671339</v>
      </c>
    </row>
    <row r="34" spans="1:13" ht="29.25" customHeight="1">
      <c r="A34" s="188" t="s">
        <v>291</v>
      </c>
      <c r="B34" s="189"/>
      <c r="C34" s="189"/>
      <c r="D34" s="189"/>
      <c r="E34" s="189"/>
      <c r="F34" s="189"/>
      <c r="G34" s="189"/>
      <c r="H34" s="190"/>
      <c r="I34" s="1">
        <v>138</v>
      </c>
      <c r="J34" s="103"/>
      <c r="K34" s="103"/>
      <c r="L34" s="103">
        <v>328434</v>
      </c>
      <c r="M34" s="103">
        <v>328434</v>
      </c>
    </row>
    <row r="35" spans="1:13" ht="27.75" customHeight="1">
      <c r="A35" s="188" t="s">
        <v>252</v>
      </c>
      <c r="B35" s="189"/>
      <c r="C35" s="189"/>
      <c r="D35" s="189"/>
      <c r="E35" s="189"/>
      <c r="F35" s="189"/>
      <c r="G35" s="189"/>
      <c r="H35" s="190"/>
      <c r="I35" s="1">
        <v>139</v>
      </c>
      <c r="J35" s="103">
        <v>8181654.640000001</v>
      </c>
      <c r="K35" s="103">
        <v>8181654.640000001</v>
      </c>
      <c r="L35" s="103">
        <v>14134371</v>
      </c>
      <c r="M35" s="103">
        <v>14134371</v>
      </c>
    </row>
    <row r="36" spans="1:13" ht="12.75" customHeight="1">
      <c r="A36" s="188" t="s">
        <v>253</v>
      </c>
      <c r="B36" s="189"/>
      <c r="C36" s="189"/>
      <c r="D36" s="189"/>
      <c r="E36" s="189"/>
      <c r="F36" s="189"/>
      <c r="G36" s="189"/>
      <c r="H36" s="190"/>
      <c r="I36" s="1">
        <v>140</v>
      </c>
      <c r="J36" s="103">
        <v>859533.8</v>
      </c>
      <c r="K36" s="103">
        <v>859533.8</v>
      </c>
      <c r="L36" s="103">
        <v>1208534</v>
      </c>
      <c r="M36" s="103">
        <v>1208534</v>
      </c>
    </row>
    <row r="37" spans="1:13" ht="12.75" customHeight="1">
      <c r="A37" s="188" t="s">
        <v>254</v>
      </c>
      <c r="B37" s="189"/>
      <c r="C37" s="189"/>
      <c r="D37" s="189"/>
      <c r="E37" s="189"/>
      <c r="F37" s="189"/>
      <c r="G37" s="189"/>
      <c r="H37" s="190"/>
      <c r="I37" s="1">
        <v>141</v>
      </c>
      <c r="J37" s="103">
        <v>435414</v>
      </c>
      <c r="K37" s="103">
        <v>435414</v>
      </c>
      <c r="L37" s="103"/>
      <c r="M37" s="103"/>
    </row>
    <row r="38" spans="1:13" ht="12.75" customHeight="1">
      <c r="A38" s="188" t="s">
        <v>255</v>
      </c>
      <c r="B38" s="189"/>
      <c r="C38" s="189"/>
      <c r="D38" s="189"/>
      <c r="E38" s="189"/>
      <c r="F38" s="189"/>
      <c r="G38" s="189"/>
      <c r="H38" s="190"/>
      <c r="I38" s="1">
        <v>142</v>
      </c>
      <c r="J38" s="103"/>
      <c r="K38" s="103"/>
      <c r="L38" s="103"/>
      <c r="M38" s="103"/>
    </row>
    <row r="39" spans="1:13" ht="12.75" customHeight="1">
      <c r="A39" s="188" t="s">
        <v>256</v>
      </c>
      <c r="B39" s="189"/>
      <c r="C39" s="189"/>
      <c r="D39" s="189"/>
      <c r="E39" s="189"/>
      <c r="F39" s="189"/>
      <c r="G39" s="189"/>
      <c r="H39" s="190"/>
      <c r="I39" s="1">
        <v>143</v>
      </c>
      <c r="J39" s="103"/>
      <c r="K39" s="103"/>
      <c r="L39" s="103"/>
      <c r="M39" s="103"/>
    </row>
    <row r="40" spans="1:13" ht="12.75" customHeight="1">
      <c r="A40" s="188" t="s">
        <v>257</v>
      </c>
      <c r="B40" s="189"/>
      <c r="C40" s="189"/>
      <c r="D40" s="189"/>
      <c r="E40" s="189"/>
      <c r="F40" s="189"/>
      <c r="G40" s="189"/>
      <c r="H40" s="190"/>
      <c r="I40" s="1">
        <v>144</v>
      </c>
      <c r="J40" s="103"/>
      <c r="K40" s="103"/>
      <c r="L40" s="103"/>
      <c r="M40" s="103"/>
    </row>
    <row r="41" spans="1:13" ht="12.75" customHeight="1">
      <c r="A41" s="188" t="s">
        <v>258</v>
      </c>
      <c r="B41" s="189"/>
      <c r="C41" s="189"/>
      <c r="D41" s="189"/>
      <c r="E41" s="189"/>
      <c r="F41" s="189"/>
      <c r="G41" s="189"/>
      <c r="H41" s="190"/>
      <c r="I41" s="1">
        <v>145</v>
      </c>
      <c r="J41" s="103"/>
      <c r="K41" s="103"/>
      <c r="L41" s="103"/>
      <c r="M41" s="103"/>
    </row>
    <row r="42" spans="1:13" ht="12.75" customHeight="1">
      <c r="A42" s="188" t="s">
        <v>259</v>
      </c>
      <c r="B42" s="189"/>
      <c r="C42" s="189"/>
      <c r="D42" s="189"/>
      <c r="E42" s="189"/>
      <c r="F42" s="189"/>
      <c r="G42" s="189"/>
      <c r="H42" s="190"/>
      <c r="I42" s="1">
        <v>146</v>
      </c>
      <c r="J42" s="113">
        <f>J7+J27+J38+J40</f>
        <v>29664995.37</v>
      </c>
      <c r="K42" s="113">
        <f>K7+K27+K38+K40</f>
        <v>29664995.37</v>
      </c>
      <c r="L42" s="113">
        <f>L7+L27+L38+L40</f>
        <v>8647089.07</v>
      </c>
      <c r="M42" s="113">
        <f>M7+M27+M38+M40</f>
        <v>8647090</v>
      </c>
    </row>
    <row r="43" spans="1:13" ht="12.75" customHeight="1">
      <c r="A43" s="188" t="s">
        <v>260</v>
      </c>
      <c r="B43" s="189"/>
      <c r="C43" s="189"/>
      <c r="D43" s="189"/>
      <c r="E43" s="189"/>
      <c r="F43" s="189"/>
      <c r="G43" s="189"/>
      <c r="H43" s="190"/>
      <c r="I43" s="1">
        <v>147</v>
      </c>
      <c r="J43" s="113">
        <f>J10+J33+J39+J41</f>
        <v>42393715.400000006</v>
      </c>
      <c r="K43" s="113">
        <f>K10+K33+K39+K41</f>
        <v>42393715.400000006</v>
      </c>
      <c r="L43" s="113">
        <f>L10+L33+L39+L41</f>
        <v>29558571</v>
      </c>
      <c r="M43" s="113">
        <f>M10+M33+M39+M41</f>
        <v>29558572</v>
      </c>
    </row>
    <row r="44" spans="1:13" ht="12.75" customHeight="1">
      <c r="A44" s="188" t="s">
        <v>261</v>
      </c>
      <c r="B44" s="189"/>
      <c r="C44" s="189"/>
      <c r="D44" s="189"/>
      <c r="E44" s="189"/>
      <c r="F44" s="189"/>
      <c r="G44" s="189"/>
      <c r="H44" s="190"/>
      <c r="I44" s="1">
        <v>148</v>
      </c>
      <c r="J44" s="113">
        <f>J42-J43</f>
        <v>-12728720.030000005</v>
      </c>
      <c r="K44" s="113">
        <f>K42-K43</f>
        <v>-12728720.030000005</v>
      </c>
      <c r="L44" s="113">
        <f>L42-L43</f>
        <v>-20911481.93</v>
      </c>
      <c r="M44" s="113">
        <f>M42-M43</f>
        <v>-20911482</v>
      </c>
    </row>
    <row r="45" spans="1:13" ht="12.75" customHeight="1">
      <c r="A45" s="204" t="s">
        <v>262</v>
      </c>
      <c r="B45" s="205"/>
      <c r="C45" s="205"/>
      <c r="D45" s="205"/>
      <c r="E45" s="205"/>
      <c r="F45" s="205"/>
      <c r="G45" s="205"/>
      <c r="H45" s="206"/>
      <c r="I45" s="1">
        <v>149</v>
      </c>
      <c r="J45" s="113">
        <f>IF(J42&gt;J43,J42-J43,0)</f>
        <v>0</v>
      </c>
      <c r="K45" s="113">
        <f>IF(K42&gt;K43,K42-K43,0)</f>
        <v>0</v>
      </c>
      <c r="L45" s="113">
        <f>IF(L42&gt;L43,L42-L43,0)</f>
        <v>0</v>
      </c>
      <c r="M45" s="113">
        <f>IF(M42&gt;M43,M42-M43,0)</f>
        <v>0</v>
      </c>
    </row>
    <row r="46" spans="1:13" ht="12.75" customHeight="1">
      <c r="A46" s="204" t="s">
        <v>263</v>
      </c>
      <c r="B46" s="205"/>
      <c r="C46" s="205"/>
      <c r="D46" s="205"/>
      <c r="E46" s="205"/>
      <c r="F46" s="205"/>
      <c r="G46" s="205"/>
      <c r="H46" s="206"/>
      <c r="I46" s="1">
        <v>150</v>
      </c>
      <c r="J46" s="113">
        <f>IF(J43&gt;J42,J43-J42,0)</f>
        <v>12728720.030000005</v>
      </c>
      <c r="K46" s="113">
        <f>IF(K43&gt;K42,K43-K42,0)</f>
        <v>12728720.030000005</v>
      </c>
      <c r="L46" s="113">
        <f>IF(L43&gt;L42,L43-L42,0)</f>
        <v>20911481.93</v>
      </c>
      <c r="M46" s="113">
        <f>IF(M43&gt;M42,M43-M42,0)</f>
        <v>20911482</v>
      </c>
    </row>
    <row r="47" spans="1:13" ht="12.75" customHeight="1">
      <c r="A47" s="188" t="s">
        <v>264</v>
      </c>
      <c r="B47" s="189"/>
      <c r="C47" s="189"/>
      <c r="D47" s="189"/>
      <c r="E47" s="189"/>
      <c r="F47" s="189"/>
      <c r="G47" s="189"/>
      <c r="H47" s="190"/>
      <c r="I47" s="1">
        <v>151</v>
      </c>
      <c r="J47" s="103"/>
      <c r="K47" s="103"/>
      <c r="L47" s="103"/>
      <c r="M47" s="103"/>
    </row>
    <row r="48" spans="1:13" ht="12.75" customHeight="1">
      <c r="A48" s="188" t="s">
        <v>80</v>
      </c>
      <c r="B48" s="189"/>
      <c r="C48" s="189"/>
      <c r="D48" s="189"/>
      <c r="E48" s="189"/>
      <c r="F48" s="189"/>
      <c r="G48" s="189"/>
      <c r="H48" s="190"/>
      <c r="I48" s="1">
        <v>152</v>
      </c>
      <c r="J48" s="113">
        <f>J44-J47</f>
        <v>-12728720.030000005</v>
      </c>
      <c r="K48" s="113">
        <f>K44-K47</f>
        <v>-12728720.030000005</v>
      </c>
      <c r="L48" s="113">
        <f>L44-L47</f>
        <v>-20911481.93</v>
      </c>
      <c r="M48" s="113">
        <f>M44-M47</f>
        <v>-20911482</v>
      </c>
    </row>
    <row r="49" spans="1:13" ht="12.75" customHeight="1">
      <c r="A49" s="204" t="s">
        <v>265</v>
      </c>
      <c r="B49" s="205"/>
      <c r="C49" s="205"/>
      <c r="D49" s="205"/>
      <c r="E49" s="205"/>
      <c r="F49" s="205"/>
      <c r="G49" s="205"/>
      <c r="H49" s="206"/>
      <c r="I49" s="1">
        <v>153</v>
      </c>
      <c r="J49" s="113">
        <f>IF(J48&gt;0,J48,0)</f>
        <v>0</v>
      </c>
      <c r="K49" s="113">
        <f>IF(K48&gt;0,K48,0)</f>
        <v>0</v>
      </c>
      <c r="L49" s="113">
        <f>IF(L48&gt;0,L48,0)</f>
        <v>0</v>
      </c>
      <c r="M49" s="113">
        <f>IF(M48&gt;0,M48,0)</f>
        <v>0</v>
      </c>
    </row>
    <row r="50" spans="1:13" ht="12.75" customHeight="1">
      <c r="A50" s="235" t="s">
        <v>266</v>
      </c>
      <c r="B50" s="236"/>
      <c r="C50" s="236"/>
      <c r="D50" s="236"/>
      <c r="E50" s="236"/>
      <c r="F50" s="236"/>
      <c r="G50" s="236"/>
      <c r="H50" s="237"/>
      <c r="I50" s="2">
        <v>154</v>
      </c>
      <c r="J50" s="114">
        <f>IF(J48&lt;0,-J48,0)</f>
        <v>12728720.030000005</v>
      </c>
      <c r="K50" s="114">
        <f>IF(K48&lt;0,-K48,0)</f>
        <v>12728720.030000005</v>
      </c>
      <c r="L50" s="114">
        <f>IF(L48&lt;0,-L48,0)</f>
        <v>20911481.93</v>
      </c>
      <c r="M50" s="114">
        <f>IF(M48&lt;0,-M48,0)</f>
        <v>20911482</v>
      </c>
    </row>
    <row r="51" spans="1:13" ht="12.75" customHeight="1">
      <c r="A51" s="210" t="s">
        <v>267</v>
      </c>
      <c r="B51" s="223"/>
      <c r="C51" s="223"/>
      <c r="D51" s="223"/>
      <c r="E51" s="223"/>
      <c r="F51" s="223"/>
      <c r="G51" s="223"/>
      <c r="H51" s="223"/>
      <c r="I51" s="223"/>
      <c r="J51" s="223"/>
      <c r="K51" s="223"/>
      <c r="L51" s="223"/>
      <c r="M51" s="223"/>
    </row>
    <row r="52" spans="1:13" ht="12.75" customHeight="1">
      <c r="A52" s="195" t="s">
        <v>268</v>
      </c>
      <c r="B52" s="196"/>
      <c r="C52" s="196"/>
      <c r="D52" s="196"/>
      <c r="E52" s="196"/>
      <c r="F52" s="196"/>
      <c r="G52" s="196"/>
      <c r="H52" s="196"/>
      <c r="I52" s="110"/>
      <c r="J52" s="110"/>
      <c r="K52" s="110"/>
      <c r="L52" s="110"/>
      <c r="M52" s="111"/>
    </row>
    <row r="53" spans="1:13" ht="12.75" customHeight="1">
      <c r="A53" s="229" t="s">
        <v>269</v>
      </c>
      <c r="B53" s="230"/>
      <c r="C53" s="230"/>
      <c r="D53" s="230"/>
      <c r="E53" s="230"/>
      <c r="F53" s="230"/>
      <c r="G53" s="230"/>
      <c r="H53" s="231"/>
      <c r="I53" s="1">
        <v>155</v>
      </c>
      <c r="J53" s="103"/>
      <c r="K53" s="103"/>
      <c r="L53" s="103"/>
      <c r="M53" s="103"/>
    </row>
    <row r="54" spans="1:13" ht="12.75" customHeight="1">
      <c r="A54" s="229" t="s">
        <v>270</v>
      </c>
      <c r="B54" s="230"/>
      <c r="C54" s="230"/>
      <c r="D54" s="230"/>
      <c r="E54" s="230"/>
      <c r="F54" s="230"/>
      <c r="G54" s="230"/>
      <c r="H54" s="231"/>
      <c r="I54" s="1">
        <v>156</v>
      </c>
      <c r="J54" s="104"/>
      <c r="K54" s="104"/>
      <c r="L54" s="104"/>
      <c r="M54" s="104"/>
    </row>
    <row r="55" spans="1:13" ht="12.75" customHeight="1">
      <c r="A55" s="210" t="s">
        <v>271</v>
      </c>
      <c r="B55" s="223"/>
      <c r="C55" s="223"/>
      <c r="D55" s="223"/>
      <c r="E55" s="223"/>
      <c r="F55" s="223"/>
      <c r="G55" s="223"/>
      <c r="H55" s="223"/>
      <c r="I55" s="223"/>
      <c r="J55" s="223"/>
      <c r="K55" s="223"/>
      <c r="L55" s="223"/>
      <c r="M55" s="223"/>
    </row>
    <row r="56" spans="1:13" ht="12.75" customHeight="1">
      <c r="A56" s="195" t="s">
        <v>272</v>
      </c>
      <c r="B56" s="196"/>
      <c r="C56" s="196"/>
      <c r="D56" s="196"/>
      <c r="E56" s="196"/>
      <c r="F56" s="196"/>
      <c r="G56" s="196"/>
      <c r="H56" s="197"/>
      <c r="I56" s="5">
        <v>157</v>
      </c>
      <c r="J56" s="115">
        <v>-12728720</v>
      </c>
      <c r="K56" s="115">
        <v>-12728720</v>
      </c>
      <c r="L56" s="115">
        <v>-20911481.93</v>
      </c>
      <c r="M56" s="115">
        <v>-20911482</v>
      </c>
    </row>
    <row r="57" spans="1:13" ht="12.75" customHeight="1">
      <c r="A57" s="188" t="s">
        <v>273</v>
      </c>
      <c r="B57" s="189"/>
      <c r="C57" s="189"/>
      <c r="D57" s="189"/>
      <c r="E57" s="189"/>
      <c r="F57" s="189"/>
      <c r="G57" s="189"/>
      <c r="H57" s="190"/>
      <c r="I57" s="1">
        <v>158</v>
      </c>
      <c r="J57" s="113">
        <f>SUM(J58:J64)</f>
        <v>-397876</v>
      </c>
      <c r="K57" s="113">
        <f>SUM(K58:K64)</f>
        <v>-397876</v>
      </c>
      <c r="L57" s="113">
        <f>SUM(L58:L64)</f>
        <v>-282598.08</v>
      </c>
      <c r="M57" s="113">
        <f>SUM(M58:M64)</f>
        <v>-282598.08</v>
      </c>
    </row>
    <row r="58" spans="1:13" ht="12.75" customHeight="1">
      <c r="A58" s="188" t="s">
        <v>274</v>
      </c>
      <c r="B58" s="189"/>
      <c r="C58" s="189"/>
      <c r="D58" s="189"/>
      <c r="E58" s="189"/>
      <c r="F58" s="189"/>
      <c r="G58" s="189"/>
      <c r="H58" s="190"/>
      <c r="I58" s="1">
        <v>159</v>
      </c>
      <c r="J58" s="103"/>
      <c r="K58" s="103"/>
      <c r="L58" s="103"/>
      <c r="M58" s="103"/>
    </row>
    <row r="59" spans="1:13" ht="12.75" customHeight="1">
      <c r="A59" s="232" t="s">
        <v>275</v>
      </c>
      <c r="B59" s="233"/>
      <c r="C59" s="233"/>
      <c r="D59" s="233"/>
      <c r="E59" s="233"/>
      <c r="F59" s="233"/>
      <c r="G59" s="233"/>
      <c r="H59" s="234"/>
      <c r="I59" s="1">
        <v>160</v>
      </c>
      <c r="J59" s="103">
        <v>-294733</v>
      </c>
      <c r="K59" s="103">
        <v>-294733</v>
      </c>
      <c r="L59" s="103">
        <v>-294733</v>
      </c>
      <c r="M59" s="103">
        <v>-294733</v>
      </c>
    </row>
    <row r="60" spans="1:13" ht="12.75" customHeight="1">
      <c r="A60" s="232" t="s">
        <v>276</v>
      </c>
      <c r="B60" s="233"/>
      <c r="C60" s="233"/>
      <c r="D60" s="233"/>
      <c r="E60" s="233"/>
      <c r="F60" s="233"/>
      <c r="G60" s="233"/>
      <c r="H60" s="234"/>
      <c r="I60" s="1">
        <v>161</v>
      </c>
      <c r="J60" s="103">
        <v>-103143</v>
      </c>
      <c r="K60" s="103">
        <v>-103143</v>
      </c>
      <c r="L60" s="103">
        <v>12134.92</v>
      </c>
      <c r="M60" s="103">
        <v>12134.92</v>
      </c>
    </row>
    <row r="61" spans="1:13" ht="12.75" customHeight="1">
      <c r="A61" s="232" t="s">
        <v>277</v>
      </c>
      <c r="B61" s="233"/>
      <c r="C61" s="233"/>
      <c r="D61" s="233"/>
      <c r="E61" s="233"/>
      <c r="F61" s="233"/>
      <c r="G61" s="233"/>
      <c r="H61" s="234"/>
      <c r="I61" s="1">
        <v>162</v>
      </c>
      <c r="J61" s="103"/>
      <c r="K61" s="103"/>
      <c r="L61" s="103"/>
      <c r="M61" s="103"/>
    </row>
    <row r="62" spans="1:13" ht="12.75" customHeight="1">
      <c r="A62" s="188" t="s">
        <v>278</v>
      </c>
      <c r="B62" s="189"/>
      <c r="C62" s="189"/>
      <c r="D62" s="189"/>
      <c r="E62" s="189"/>
      <c r="F62" s="189"/>
      <c r="G62" s="189"/>
      <c r="H62" s="190"/>
      <c r="I62" s="1">
        <v>163</v>
      </c>
      <c r="J62" s="103"/>
      <c r="K62" s="103"/>
      <c r="L62" s="103"/>
      <c r="M62" s="103"/>
    </row>
    <row r="63" spans="1:13" ht="12.75" customHeight="1">
      <c r="A63" s="188" t="s">
        <v>279</v>
      </c>
      <c r="B63" s="189"/>
      <c r="C63" s="189"/>
      <c r="D63" s="189"/>
      <c r="E63" s="189"/>
      <c r="F63" s="189"/>
      <c r="G63" s="189"/>
      <c r="H63" s="190"/>
      <c r="I63" s="1">
        <v>164</v>
      </c>
      <c r="J63" s="103"/>
      <c r="K63" s="103"/>
      <c r="L63" s="103"/>
      <c r="M63" s="103"/>
    </row>
    <row r="64" spans="1:13" ht="12.75" customHeight="1">
      <c r="A64" s="188" t="s">
        <v>280</v>
      </c>
      <c r="B64" s="189"/>
      <c r="C64" s="189"/>
      <c r="D64" s="189"/>
      <c r="E64" s="189"/>
      <c r="F64" s="189"/>
      <c r="G64" s="189"/>
      <c r="H64" s="190"/>
      <c r="I64" s="1">
        <v>165</v>
      </c>
      <c r="J64" s="103"/>
      <c r="K64" s="103"/>
      <c r="L64" s="103"/>
      <c r="M64" s="103"/>
    </row>
    <row r="65" spans="1:13" ht="12.75" customHeight="1">
      <c r="A65" s="188" t="s">
        <v>281</v>
      </c>
      <c r="B65" s="189"/>
      <c r="C65" s="189"/>
      <c r="D65" s="189"/>
      <c r="E65" s="189"/>
      <c r="F65" s="189"/>
      <c r="G65" s="189"/>
      <c r="H65" s="190"/>
      <c r="I65" s="1">
        <v>166</v>
      </c>
      <c r="J65" s="103">
        <v>-58946.6575</v>
      </c>
      <c r="K65" s="103">
        <v>-58946.6575</v>
      </c>
      <c r="L65" s="103">
        <v>-58946.6575</v>
      </c>
      <c r="M65" s="103">
        <v>-58946.6575</v>
      </c>
    </row>
    <row r="66" spans="1:13" ht="12.75" customHeight="1">
      <c r="A66" s="188" t="s">
        <v>282</v>
      </c>
      <c r="B66" s="189"/>
      <c r="C66" s="189"/>
      <c r="D66" s="189"/>
      <c r="E66" s="189"/>
      <c r="F66" s="189"/>
      <c r="G66" s="189"/>
      <c r="H66" s="190"/>
      <c r="I66" s="1">
        <v>167</v>
      </c>
      <c r="J66" s="113">
        <f>J57-J65</f>
        <v>-338929.3425</v>
      </c>
      <c r="K66" s="113">
        <f>K57-K65</f>
        <v>-338929.3425</v>
      </c>
      <c r="L66" s="113">
        <f>L57-L65</f>
        <v>-223651.42250000002</v>
      </c>
      <c r="M66" s="113">
        <f>M57-M65</f>
        <v>-223651.42250000002</v>
      </c>
    </row>
    <row r="67" spans="1:13" ht="12.75" customHeight="1">
      <c r="A67" s="188" t="s">
        <v>283</v>
      </c>
      <c r="B67" s="189"/>
      <c r="C67" s="189"/>
      <c r="D67" s="189"/>
      <c r="E67" s="189"/>
      <c r="F67" s="189"/>
      <c r="G67" s="189"/>
      <c r="H67" s="190"/>
      <c r="I67" s="1">
        <v>168</v>
      </c>
      <c r="J67" s="114">
        <f>J56+J66</f>
        <v>-13067649.3425</v>
      </c>
      <c r="K67" s="114">
        <f>K56+K66</f>
        <v>-13067649.3425</v>
      </c>
      <c r="L67" s="114">
        <f>L56+L66</f>
        <v>-21135133.3525</v>
      </c>
      <c r="M67" s="114">
        <f>M56+M66</f>
        <v>-21135133.4225</v>
      </c>
    </row>
    <row r="68" spans="1:13" ht="12.75" customHeight="1">
      <c r="A68" s="241" t="s">
        <v>284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2.75" customHeight="1">
      <c r="A69" s="232" t="s">
        <v>285</v>
      </c>
      <c r="B69" s="233"/>
      <c r="C69" s="233"/>
      <c r="D69" s="233"/>
      <c r="E69" s="233"/>
      <c r="F69" s="233"/>
      <c r="G69" s="233"/>
      <c r="H69" s="233"/>
      <c r="I69" s="233"/>
      <c r="J69" s="233"/>
      <c r="K69" s="233"/>
      <c r="L69" s="233"/>
      <c r="M69" s="233"/>
    </row>
    <row r="70" spans="1:13" ht="12.75" customHeight="1">
      <c r="A70" s="229" t="s">
        <v>269</v>
      </c>
      <c r="B70" s="230"/>
      <c r="C70" s="230"/>
      <c r="D70" s="230"/>
      <c r="E70" s="230"/>
      <c r="F70" s="230"/>
      <c r="G70" s="230"/>
      <c r="H70" s="231"/>
      <c r="I70" s="1">
        <v>169</v>
      </c>
      <c r="J70" s="103"/>
      <c r="K70" s="103"/>
      <c r="L70" s="103"/>
      <c r="M70" s="103"/>
    </row>
    <row r="71" spans="1:13" ht="12.75" customHeight="1">
      <c r="A71" s="238" t="s">
        <v>270</v>
      </c>
      <c r="B71" s="239"/>
      <c r="C71" s="239"/>
      <c r="D71" s="239"/>
      <c r="E71" s="239"/>
      <c r="F71" s="239"/>
      <c r="G71" s="239"/>
      <c r="H71" s="240"/>
      <c r="I71" s="4">
        <v>170</v>
      </c>
      <c r="J71" s="104"/>
      <c r="K71" s="104"/>
      <c r="L71" s="104"/>
      <c r="M71" s="104"/>
    </row>
  </sheetData>
  <sheetProtection/>
  <mergeCells count="73">
    <mergeCell ref="A17:H17"/>
    <mergeCell ref="A30:H30"/>
    <mergeCell ref="A29:H29"/>
    <mergeCell ref="A28:H28"/>
    <mergeCell ref="A23:H23"/>
    <mergeCell ref="A18:H18"/>
    <mergeCell ref="A31:H31"/>
    <mergeCell ref="A41:H41"/>
    <mergeCell ref="A38:H38"/>
    <mergeCell ref="A32:H32"/>
    <mergeCell ref="A34:H34"/>
    <mergeCell ref="A33:H33"/>
    <mergeCell ref="A12:H12"/>
    <mergeCell ref="A13:H13"/>
    <mergeCell ref="A7:H7"/>
    <mergeCell ref="A9:H9"/>
    <mergeCell ref="A10:H10"/>
    <mergeCell ref="A11:H11"/>
    <mergeCell ref="A15:H15"/>
    <mergeCell ref="A14:H14"/>
    <mergeCell ref="A16:H16"/>
    <mergeCell ref="A1:M1"/>
    <mergeCell ref="A8:H8"/>
    <mergeCell ref="A2:M2"/>
    <mergeCell ref="A3:M3"/>
    <mergeCell ref="J4:K4"/>
    <mergeCell ref="L4:M4"/>
    <mergeCell ref="A5:H5"/>
    <mergeCell ref="A4:H4"/>
    <mergeCell ref="A6:H6"/>
    <mergeCell ref="A45:H45"/>
    <mergeCell ref="A47:H47"/>
    <mergeCell ref="A44:H44"/>
    <mergeCell ref="A36:H36"/>
    <mergeCell ref="A37:H37"/>
    <mergeCell ref="A40:H40"/>
    <mergeCell ref="A43:H43"/>
    <mergeCell ref="A39:H39"/>
    <mergeCell ref="A42:H42"/>
    <mergeCell ref="A26:H26"/>
    <mergeCell ref="A27:H27"/>
    <mergeCell ref="A19:H19"/>
    <mergeCell ref="A25:H25"/>
    <mergeCell ref="A21:H21"/>
    <mergeCell ref="A22:H22"/>
    <mergeCell ref="A20:H20"/>
    <mergeCell ref="A24:H24"/>
    <mergeCell ref="A35:H35"/>
    <mergeCell ref="A71:H71"/>
    <mergeCell ref="A65:H65"/>
    <mergeCell ref="A66:H66"/>
    <mergeCell ref="A67:H67"/>
    <mergeCell ref="A68:M68"/>
    <mergeCell ref="A69:M69"/>
    <mergeCell ref="A70:H70"/>
    <mergeCell ref="A60:H60"/>
    <mergeCell ref="A57:H57"/>
    <mergeCell ref="A61:H61"/>
    <mergeCell ref="A46:H46"/>
    <mergeCell ref="A49:H49"/>
    <mergeCell ref="A48:H48"/>
    <mergeCell ref="A52:H52"/>
    <mergeCell ref="A50:H50"/>
    <mergeCell ref="A64:H64"/>
    <mergeCell ref="A53:H53"/>
    <mergeCell ref="A51:M51"/>
    <mergeCell ref="A54:H54"/>
    <mergeCell ref="A56:H56"/>
    <mergeCell ref="A63:H63"/>
    <mergeCell ref="A62:H62"/>
    <mergeCell ref="A55:M55"/>
    <mergeCell ref="A58:H58"/>
    <mergeCell ref="A59:H59"/>
  </mergeCells>
  <dataValidations count="4">
    <dataValidation allowBlank="1" sqref="L53:M54 L70:M71 J7:K50 J56:K67 L65:M65 L59:M59"/>
    <dataValidation type="whole" operator="notEqual" allowBlank="1" showInputMessage="1" showErrorMessage="1" errorTitle="Pogrešan unos" error="Mogu se unijeti samo cjelobrojne vrijednosti." sqref="J70:J71 J53:J54 L47 L57:M57 L56 L66:M67 L58 L60:L64 M6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L22:M22 L48:M50 L28:L32 L23:L26 L33:M33 L27:M27 L17:L21 L12:M16 M25:M26 L42:M46 M17:M20 L7:M10 M29 L34:L41 M34:M36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110" zoomScaleSheetLayoutView="110" zoomScalePageLayoutView="0" workbookViewId="0" topLeftCell="A1">
      <selection activeCell="O52" sqref="O52"/>
    </sheetView>
  </sheetViews>
  <sheetFormatPr defaultColWidth="9.140625" defaultRowHeight="12.75"/>
  <cols>
    <col min="1" max="9" width="9.140625" style="38" customWidth="1"/>
    <col min="10" max="11" width="10.7109375" style="38" customWidth="1"/>
    <col min="12" max="16384" width="9.140625" style="38" customWidth="1"/>
  </cols>
  <sheetData>
    <row r="1" spans="1:11" ht="12.75" customHeight="1">
      <c r="A1" s="246" t="s">
        <v>81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2.75" customHeight="1">
      <c r="A2" s="247" t="s">
        <v>302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</row>
    <row r="3" spans="1:11" ht="12.7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3" ht="12.75" customHeight="1">
      <c r="A4" s="203" t="s">
        <v>223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11" ht="24">
      <c r="A5" s="248" t="s">
        <v>5</v>
      </c>
      <c r="B5" s="248"/>
      <c r="C5" s="248"/>
      <c r="D5" s="248"/>
      <c r="E5" s="248"/>
      <c r="F5" s="248"/>
      <c r="G5" s="248"/>
      <c r="H5" s="248"/>
      <c r="I5" s="52" t="s">
        <v>6</v>
      </c>
      <c r="J5" s="52" t="s">
        <v>7</v>
      </c>
      <c r="K5" s="52" t="s">
        <v>8</v>
      </c>
    </row>
    <row r="6" spans="1:11" ht="12.75">
      <c r="A6" s="249">
        <v>1</v>
      </c>
      <c r="B6" s="249"/>
      <c r="C6" s="249"/>
      <c r="D6" s="249"/>
      <c r="E6" s="249"/>
      <c r="F6" s="249"/>
      <c r="G6" s="249"/>
      <c r="H6" s="249"/>
      <c r="I6" s="45">
        <v>2</v>
      </c>
      <c r="J6" s="46" t="s">
        <v>2</v>
      </c>
      <c r="K6" s="46" t="s">
        <v>3</v>
      </c>
    </row>
    <row r="7" spans="1:11" ht="19.5" customHeight="1">
      <c r="A7" s="210" t="s">
        <v>82</v>
      </c>
      <c r="B7" s="223"/>
      <c r="C7" s="223"/>
      <c r="D7" s="223"/>
      <c r="E7" s="223"/>
      <c r="F7" s="223"/>
      <c r="G7" s="223"/>
      <c r="H7" s="223"/>
      <c r="I7" s="250"/>
      <c r="J7" s="250"/>
      <c r="K7" s="251"/>
    </row>
    <row r="8" spans="1:11" ht="16.5" customHeight="1">
      <c r="A8" s="185" t="s">
        <v>83</v>
      </c>
      <c r="B8" s="186"/>
      <c r="C8" s="186"/>
      <c r="D8" s="186"/>
      <c r="E8" s="186"/>
      <c r="F8" s="186"/>
      <c r="G8" s="186"/>
      <c r="H8" s="186"/>
      <c r="I8" s="1">
        <v>1</v>
      </c>
      <c r="J8" s="103">
        <v>-12728719.69</v>
      </c>
      <c r="K8" s="103">
        <v>-20911482</v>
      </c>
    </row>
    <row r="9" spans="1:11" ht="16.5" customHeight="1">
      <c r="A9" s="185" t="s">
        <v>84</v>
      </c>
      <c r="B9" s="186"/>
      <c r="C9" s="186"/>
      <c r="D9" s="186"/>
      <c r="E9" s="186"/>
      <c r="F9" s="186"/>
      <c r="G9" s="186"/>
      <c r="H9" s="186"/>
      <c r="I9" s="1">
        <v>2</v>
      </c>
      <c r="J9" s="103">
        <v>1102262.58</v>
      </c>
      <c r="K9" s="103">
        <v>1157209</v>
      </c>
    </row>
    <row r="10" spans="1:11" ht="16.5" customHeight="1">
      <c r="A10" s="185" t="s">
        <v>85</v>
      </c>
      <c r="B10" s="186"/>
      <c r="C10" s="186"/>
      <c r="D10" s="186"/>
      <c r="E10" s="186"/>
      <c r="F10" s="186"/>
      <c r="G10" s="186"/>
      <c r="H10" s="186"/>
      <c r="I10" s="1">
        <v>3</v>
      </c>
      <c r="J10" s="103">
        <v>16266104.030000001</v>
      </c>
      <c r="K10" s="103">
        <v>4087601</v>
      </c>
    </row>
    <row r="11" spans="1:11" ht="16.5" customHeight="1">
      <c r="A11" s="185" t="s">
        <v>86</v>
      </c>
      <c r="B11" s="186"/>
      <c r="C11" s="186"/>
      <c r="D11" s="186"/>
      <c r="E11" s="186"/>
      <c r="F11" s="186"/>
      <c r="G11" s="186"/>
      <c r="H11" s="186"/>
      <c r="I11" s="1">
        <v>4</v>
      </c>
      <c r="J11" s="103"/>
      <c r="K11" s="103"/>
    </row>
    <row r="12" spans="1:11" ht="16.5" customHeight="1">
      <c r="A12" s="185" t="s">
        <v>87</v>
      </c>
      <c r="B12" s="186"/>
      <c r="C12" s="186"/>
      <c r="D12" s="186"/>
      <c r="E12" s="186"/>
      <c r="F12" s="186"/>
      <c r="G12" s="186"/>
      <c r="H12" s="186"/>
      <c r="I12" s="1">
        <v>5</v>
      </c>
      <c r="J12" s="103">
        <v>6259704</v>
      </c>
      <c r="K12" s="103"/>
    </row>
    <row r="13" spans="1:11" ht="16.5" customHeight="1">
      <c r="A13" s="185" t="s">
        <v>88</v>
      </c>
      <c r="B13" s="186"/>
      <c r="C13" s="186"/>
      <c r="D13" s="186"/>
      <c r="E13" s="186"/>
      <c r="F13" s="186"/>
      <c r="G13" s="186"/>
      <c r="H13" s="186"/>
      <c r="I13" s="1">
        <v>6</v>
      </c>
      <c r="J13" s="103">
        <v>9210287.76999997</v>
      </c>
      <c r="K13" s="103">
        <v>18820961</v>
      </c>
    </row>
    <row r="14" spans="1:11" ht="12.75">
      <c r="A14" s="188" t="s">
        <v>96</v>
      </c>
      <c r="B14" s="189"/>
      <c r="C14" s="189"/>
      <c r="D14" s="189"/>
      <c r="E14" s="189"/>
      <c r="F14" s="189"/>
      <c r="G14" s="189"/>
      <c r="H14" s="189"/>
      <c r="I14" s="1">
        <v>7</v>
      </c>
      <c r="J14" s="113">
        <f>SUM(J8:J13)</f>
        <v>20109638.68999997</v>
      </c>
      <c r="K14" s="116">
        <f>SUM(K8:K13)</f>
        <v>3154289</v>
      </c>
    </row>
    <row r="15" spans="1:11" ht="12.75">
      <c r="A15" s="185" t="s">
        <v>104</v>
      </c>
      <c r="B15" s="186"/>
      <c r="C15" s="186"/>
      <c r="D15" s="186"/>
      <c r="E15" s="186"/>
      <c r="F15" s="186"/>
      <c r="G15" s="186"/>
      <c r="H15" s="186"/>
      <c r="I15" s="1">
        <v>8</v>
      </c>
      <c r="J15" s="103"/>
      <c r="K15" s="103"/>
    </row>
    <row r="16" spans="1:11" ht="12.75">
      <c r="A16" s="185" t="s">
        <v>105</v>
      </c>
      <c r="B16" s="186"/>
      <c r="C16" s="186"/>
      <c r="D16" s="186"/>
      <c r="E16" s="186"/>
      <c r="F16" s="186"/>
      <c r="G16" s="186"/>
      <c r="H16" s="186"/>
      <c r="I16" s="1">
        <v>9</v>
      </c>
      <c r="J16" s="103">
        <v>3152950.5399999693</v>
      </c>
      <c r="K16" s="103">
        <v>4329215</v>
      </c>
    </row>
    <row r="17" spans="1:11" ht="12.75">
      <c r="A17" s="185" t="s">
        <v>106</v>
      </c>
      <c r="B17" s="186"/>
      <c r="C17" s="186"/>
      <c r="D17" s="186"/>
      <c r="E17" s="186"/>
      <c r="F17" s="186"/>
      <c r="G17" s="186"/>
      <c r="H17" s="186"/>
      <c r="I17" s="1">
        <v>10</v>
      </c>
      <c r="J17" s="103"/>
      <c r="K17" s="103">
        <v>185262</v>
      </c>
    </row>
    <row r="18" spans="1:11" ht="12.75">
      <c r="A18" s="185" t="s">
        <v>107</v>
      </c>
      <c r="B18" s="186"/>
      <c r="C18" s="186"/>
      <c r="D18" s="186"/>
      <c r="E18" s="186"/>
      <c r="F18" s="186"/>
      <c r="G18" s="186"/>
      <c r="H18" s="186"/>
      <c r="I18" s="1">
        <v>11</v>
      </c>
      <c r="J18" s="103"/>
      <c r="K18" s="103">
        <v>7638</v>
      </c>
    </row>
    <row r="19" spans="1:11" ht="12.75">
      <c r="A19" s="188" t="s">
        <v>108</v>
      </c>
      <c r="B19" s="189"/>
      <c r="C19" s="189"/>
      <c r="D19" s="189"/>
      <c r="E19" s="189"/>
      <c r="F19" s="189"/>
      <c r="G19" s="189"/>
      <c r="H19" s="189"/>
      <c r="I19" s="1">
        <v>12</v>
      </c>
      <c r="J19" s="113">
        <f>SUM(J15:J18)</f>
        <v>3152950.5399999693</v>
      </c>
      <c r="K19" s="116">
        <f>SUM(K15:K18)</f>
        <v>4522115</v>
      </c>
    </row>
    <row r="20" spans="1:11" ht="12.75">
      <c r="A20" s="188" t="s">
        <v>97</v>
      </c>
      <c r="B20" s="189"/>
      <c r="C20" s="189"/>
      <c r="D20" s="189"/>
      <c r="E20" s="189"/>
      <c r="F20" s="189"/>
      <c r="G20" s="189"/>
      <c r="H20" s="189"/>
      <c r="I20" s="1">
        <v>13</v>
      </c>
      <c r="J20" s="113">
        <f>IF(J14&gt;J19,J14-J19,0)</f>
        <v>16956688.150000002</v>
      </c>
      <c r="K20" s="116">
        <f>IF(K14&gt;K19,K14-K19,0)</f>
        <v>0</v>
      </c>
    </row>
    <row r="21" spans="1:11" ht="12.75">
      <c r="A21" s="188" t="s">
        <v>98</v>
      </c>
      <c r="B21" s="189"/>
      <c r="C21" s="189"/>
      <c r="D21" s="189"/>
      <c r="E21" s="189"/>
      <c r="F21" s="189"/>
      <c r="G21" s="189"/>
      <c r="H21" s="189"/>
      <c r="I21" s="1">
        <v>14</v>
      </c>
      <c r="J21" s="113">
        <f>IF(J19&gt;J14,J19-J14,0)</f>
        <v>0</v>
      </c>
      <c r="K21" s="116">
        <f>IF(K19&gt;K14,K19-K14,0)</f>
        <v>1367826</v>
      </c>
    </row>
    <row r="22" spans="1:11" ht="12.75">
      <c r="A22" s="210" t="s">
        <v>99</v>
      </c>
      <c r="B22" s="223"/>
      <c r="C22" s="223"/>
      <c r="D22" s="223"/>
      <c r="E22" s="223"/>
      <c r="F22" s="223"/>
      <c r="G22" s="223"/>
      <c r="H22" s="223"/>
      <c r="I22" s="250"/>
      <c r="J22" s="250"/>
      <c r="K22" s="251"/>
    </row>
    <row r="23" spans="1:11" ht="12.75">
      <c r="A23" s="185" t="s">
        <v>109</v>
      </c>
      <c r="B23" s="186"/>
      <c r="C23" s="186"/>
      <c r="D23" s="186"/>
      <c r="E23" s="186"/>
      <c r="F23" s="186"/>
      <c r="G23" s="186"/>
      <c r="H23" s="186"/>
      <c r="I23" s="1">
        <v>15</v>
      </c>
      <c r="J23" s="103"/>
      <c r="K23" s="103"/>
    </row>
    <row r="24" spans="1:11" ht="12.75">
      <c r="A24" s="185" t="s">
        <v>110</v>
      </c>
      <c r="B24" s="186"/>
      <c r="C24" s="186"/>
      <c r="D24" s="186"/>
      <c r="E24" s="186"/>
      <c r="F24" s="186"/>
      <c r="G24" s="186"/>
      <c r="H24" s="186"/>
      <c r="I24" s="1">
        <v>16</v>
      </c>
      <c r="J24" s="103"/>
      <c r="K24" s="103"/>
    </row>
    <row r="25" spans="1:11" ht="12.75">
      <c r="A25" s="185" t="s">
        <v>111</v>
      </c>
      <c r="B25" s="186"/>
      <c r="C25" s="186"/>
      <c r="D25" s="186"/>
      <c r="E25" s="186"/>
      <c r="F25" s="186"/>
      <c r="G25" s="186"/>
      <c r="H25" s="186"/>
      <c r="I25" s="1">
        <v>17</v>
      </c>
      <c r="J25" s="103"/>
      <c r="K25" s="103"/>
    </row>
    <row r="26" spans="1:11" ht="12.75">
      <c r="A26" s="185" t="s">
        <v>112</v>
      </c>
      <c r="B26" s="186"/>
      <c r="C26" s="186"/>
      <c r="D26" s="186"/>
      <c r="E26" s="186"/>
      <c r="F26" s="186"/>
      <c r="G26" s="186"/>
      <c r="H26" s="186"/>
      <c r="I26" s="1">
        <v>18</v>
      </c>
      <c r="J26" s="103"/>
      <c r="K26" s="103"/>
    </row>
    <row r="27" spans="1:11" ht="12.75">
      <c r="A27" s="185" t="s">
        <v>113</v>
      </c>
      <c r="B27" s="186"/>
      <c r="C27" s="186"/>
      <c r="D27" s="186"/>
      <c r="E27" s="186"/>
      <c r="F27" s="186"/>
      <c r="G27" s="186"/>
      <c r="H27" s="186"/>
      <c r="I27" s="1">
        <v>19</v>
      </c>
      <c r="J27" s="103"/>
      <c r="K27" s="103"/>
    </row>
    <row r="28" spans="1:11" ht="12.75">
      <c r="A28" s="188" t="s">
        <v>114</v>
      </c>
      <c r="B28" s="189"/>
      <c r="C28" s="189"/>
      <c r="D28" s="189"/>
      <c r="E28" s="189"/>
      <c r="F28" s="189"/>
      <c r="G28" s="189"/>
      <c r="H28" s="189"/>
      <c r="I28" s="1">
        <v>20</v>
      </c>
      <c r="J28" s="113">
        <f>SUM(J23:J27)</f>
        <v>0</v>
      </c>
      <c r="K28" s="116">
        <f>SUM(K23:K27)</f>
        <v>0</v>
      </c>
    </row>
    <row r="29" spans="1:11" ht="12.75">
      <c r="A29" s="185" t="s">
        <v>115</v>
      </c>
      <c r="B29" s="186"/>
      <c r="C29" s="186"/>
      <c r="D29" s="186"/>
      <c r="E29" s="186"/>
      <c r="F29" s="186"/>
      <c r="G29" s="186"/>
      <c r="H29" s="186"/>
      <c r="I29" s="1">
        <v>21</v>
      </c>
      <c r="J29" s="103">
        <v>2851100.0899999905</v>
      </c>
      <c r="K29" s="103">
        <v>12979</v>
      </c>
    </row>
    <row r="30" spans="1:11" ht="12.75">
      <c r="A30" s="185" t="s">
        <v>116</v>
      </c>
      <c r="B30" s="186"/>
      <c r="C30" s="186"/>
      <c r="D30" s="186"/>
      <c r="E30" s="186"/>
      <c r="F30" s="186"/>
      <c r="G30" s="186"/>
      <c r="H30" s="186"/>
      <c r="I30" s="1">
        <v>22</v>
      </c>
      <c r="J30" s="103"/>
      <c r="K30" s="103"/>
    </row>
    <row r="31" spans="1:11" ht="12.75">
      <c r="A31" s="185" t="s">
        <v>117</v>
      </c>
      <c r="B31" s="186"/>
      <c r="C31" s="186"/>
      <c r="D31" s="186"/>
      <c r="E31" s="186"/>
      <c r="F31" s="186"/>
      <c r="G31" s="186"/>
      <c r="H31" s="186"/>
      <c r="I31" s="1">
        <v>23</v>
      </c>
      <c r="J31" s="103">
        <v>1346285.42</v>
      </c>
      <c r="K31" s="103">
        <v>71658</v>
      </c>
    </row>
    <row r="32" spans="1:11" ht="12.75">
      <c r="A32" s="188" t="s">
        <v>118</v>
      </c>
      <c r="B32" s="189"/>
      <c r="C32" s="189"/>
      <c r="D32" s="189"/>
      <c r="E32" s="189"/>
      <c r="F32" s="189"/>
      <c r="G32" s="189"/>
      <c r="H32" s="189"/>
      <c r="I32" s="1">
        <v>24</v>
      </c>
      <c r="J32" s="113">
        <f>SUM(J29:J31)</f>
        <v>4197385.50999999</v>
      </c>
      <c r="K32" s="116">
        <f>SUM(K29:K31)</f>
        <v>84637</v>
      </c>
    </row>
    <row r="33" spans="1:11" ht="12.75">
      <c r="A33" s="188" t="s">
        <v>101</v>
      </c>
      <c r="B33" s="189"/>
      <c r="C33" s="189"/>
      <c r="D33" s="189"/>
      <c r="E33" s="189"/>
      <c r="F33" s="189"/>
      <c r="G33" s="189"/>
      <c r="H33" s="189"/>
      <c r="I33" s="1">
        <v>25</v>
      </c>
      <c r="J33" s="113">
        <f>IF(J28&gt;J32,J28-J32,0)</f>
        <v>0</v>
      </c>
      <c r="K33" s="116">
        <f>IF(K28&gt;K32,K28-K32,0)</f>
        <v>0</v>
      </c>
    </row>
    <row r="34" spans="1:11" ht="12.75">
      <c r="A34" s="188" t="s">
        <v>100</v>
      </c>
      <c r="B34" s="189"/>
      <c r="C34" s="189"/>
      <c r="D34" s="189"/>
      <c r="E34" s="189"/>
      <c r="F34" s="189"/>
      <c r="G34" s="189"/>
      <c r="H34" s="189"/>
      <c r="I34" s="1">
        <v>26</v>
      </c>
      <c r="J34" s="113">
        <f>IF(J32&gt;J28,J32-J28,0)</f>
        <v>4197385.50999999</v>
      </c>
      <c r="K34" s="116">
        <f>IF(K32&gt;K28,K32-K28,0)</f>
        <v>84637</v>
      </c>
    </row>
    <row r="35" spans="1:11" ht="12.75">
      <c r="A35" s="210" t="s">
        <v>89</v>
      </c>
      <c r="B35" s="223"/>
      <c r="C35" s="223"/>
      <c r="D35" s="223"/>
      <c r="E35" s="223"/>
      <c r="F35" s="223"/>
      <c r="G35" s="223"/>
      <c r="H35" s="223"/>
      <c r="I35" s="250"/>
      <c r="J35" s="250"/>
      <c r="K35" s="251"/>
    </row>
    <row r="36" spans="1:11" ht="12.75">
      <c r="A36" s="185" t="s">
        <v>119</v>
      </c>
      <c r="B36" s="186"/>
      <c r="C36" s="186"/>
      <c r="D36" s="186"/>
      <c r="E36" s="186"/>
      <c r="F36" s="186"/>
      <c r="G36" s="186"/>
      <c r="H36" s="186"/>
      <c r="I36" s="1">
        <v>27</v>
      </c>
      <c r="J36" s="103"/>
      <c r="K36" s="103"/>
    </row>
    <row r="37" spans="1:11" ht="12.75">
      <c r="A37" s="185" t="s">
        <v>120</v>
      </c>
      <c r="B37" s="186"/>
      <c r="C37" s="186"/>
      <c r="D37" s="186"/>
      <c r="E37" s="186"/>
      <c r="F37" s="186"/>
      <c r="G37" s="186"/>
      <c r="H37" s="186"/>
      <c r="I37" s="1">
        <v>28</v>
      </c>
      <c r="J37" s="103">
        <v>7218186.220000001</v>
      </c>
      <c r="K37" s="103"/>
    </row>
    <row r="38" spans="1:11" ht="12.75">
      <c r="A38" s="185" t="s">
        <v>121</v>
      </c>
      <c r="B38" s="186"/>
      <c r="C38" s="186"/>
      <c r="D38" s="186"/>
      <c r="E38" s="186"/>
      <c r="F38" s="186"/>
      <c r="G38" s="186"/>
      <c r="H38" s="186"/>
      <c r="I38" s="1">
        <v>29</v>
      </c>
      <c r="J38" s="103"/>
      <c r="K38" s="103"/>
    </row>
    <row r="39" spans="1:11" ht="12.75">
      <c r="A39" s="188" t="s">
        <v>122</v>
      </c>
      <c r="B39" s="189"/>
      <c r="C39" s="189"/>
      <c r="D39" s="189"/>
      <c r="E39" s="189"/>
      <c r="F39" s="189"/>
      <c r="G39" s="189"/>
      <c r="H39" s="189"/>
      <c r="I39" s="1">
        <v>30</v>
      </c>
      <c r="J39" s="113">
        <f>SUM(J36:J38)</f>
        <v>7218186.220000001</v>
      </c>
      <c r="K39" s="116">
        <f>SUM(K36:K38)</f>
        <v>0</v>
      </c>
    </row>
    <row r="40" spans="1:11" ht="12.75">
      <c r="A40" s="185" t="s">
        <v>123</v>
      </c>
      <c r="B40" s="186"/>
      <c r="C40" s="186"/>
      <c r="D40" s="186"/>
      <c r="E40" s="186"/>
      <c r="F40" s="186"/>
      <c r="G40" s="186"/>
      <c r="H40" s="186"/>
      <c r="I40" s="1">
        <v>31</v>
      </c>
      <c r="J40" s="103">
        <v>8961690.860000014</v>
      </c>
      <c r="K40" s="103">
        <v>1425788</v>
      </c>
    </row>
    <row r="41" spans="1:11" ht="12.75">
      <c r="A41" s="185" t="s">
        <v>124</v>
      </c>
      <c r="B41" s="186"/>
      <c r="C41" s="186"/>
      <c r="D41" s="186"/>
      <c r="E41" s="186"/>
      <c r="F41" s="186"/>
      <c r="G41" s="186"/>
      <c r="H41" s="186"/>
      <c r="I41" s="1">
        <v>32</v>
      </c>
      <c r="J41" s="103"/>
      <c r="K41" s="103"/>
    </row>
    <row r="42" spans="1:11" ht="12.75">
      <c r="A42" s="185" t="s">
        <v>125</v>
      </c>
      <c r="B42" s="186"/>
      <c r="C42" s="186"/>
      <c r="D42" s="186"/>
      <c r="E42" s="186"/>
      <c r="F42" s="186"/>
      <c r="G42" s="186"/>
      <c r="H42" s="186"/>
      <c r="I42" s="1">
        <v>33</v>
      </c>
      <c r="J42" s="103"/>
      <c r="K42" s="103"/>
    </row>
    <row r="43" spans="1:11" ht="12.75">
      <c r="A43" s="185" t="s">
        <v>126</v>
      </c>
      <c r="B43" s="186"/>
      <c r="C43" s="186"/>
      <c r="D43" s="186"/>
      <c r="E43" s="186"/>
      <c r="F43" s="186"/>
      <c r="G43" s="186"/>
      <c r="H43" s="186"/>
      <c r="I43" s="1">
        <v>34</v>
      </c>
      <c r="J43" s="103"/>
      <c r="K43" s="103"/>
    </row>
    <row r="44" spans="1:11" ht="12.75">
      <c r="A44" s="185" t="s">
        <v>127</v>
      </c>
      <c r="B44" s="186"/>
      <c r="C44" s="186"/>
      <c r="D44" s="186"/>
      <c r="E44" s="186"/>
      <c r="F44" s="186"/>
      <c r="G44" s="186"/>
      <c r="H44" s="186"/>
      <c r="I44" s="1">
        <v>35</v>
      </c>
      <c r="J44" s="103"/>
      <c r="K44" s="103"/>
    </row>
    <row r="45" spans="1:11" ht="12.75">
      <c r="A45" s="188" t="s">
        <v>128</v>
      </c>
      <c r="B45" s="189"/>
      <c r="C45" s="189"/>
      <c r="D45" s="189"/>
      <c r="E45" s="189"/>
      <c r="F45" s="189"/>
      <c r="G45" s="189"/>
      <c r="H45" s="189"/>
      <c r="I45" s="1">
        <v>36</v>
      </c>
      <c r="J45" s="113">
        <f>SUM(J40:J44)</f>
        <v>8961690.860000014</v>
      </c>
      <c r="K45" s="113">
        <f>SUM(K40:K44)</f>
        <v>1425788</v>
      </c>
    </row>
    <row r="46" spans="1:11" ht="12.75">
      <c r="A46" s="188" t="s">
        <v>102</v>
      </c>
      <c r="B46" s="189"/>
      <c r="C46" s="189"/>
      <c r="D46" s="189"/>
      <c r="E46" s="189"/>
      <c r="F46" s="189"/>
      <c r="G46" s="189"/>
      <c r="H46" s="189"/>
      <c r="I46" s="1">
        <v>37</v>
      </c>
      <c r="J46" s="113">
        <f>IF(J39&gt;J45,J39-J45,0)</f>
        <v>0</v>
      </c>
      <c r="K46" s="113">
        <f>IF(K39&gt;K45,K39-K45,0)</f>
        <v>0</v>
      </c>
    </row>
    <row r="47" spans="1:11" ht="12.75">
      <c r="A47" s="188" t="s">
        <v>103</v>
      </c>
      <c r="B47" s="189"/>
      <c r="C47" s="189"/>
      <c r="D47" s="189"/>
      <c r="E47" s="189"/>
      <c r="F47" s="189"/>
      <c r="G47" s="189"/>
      <c r="H47" s="189"/>
      <c r="I47" s="1">
        <v>38</v>
      </c>
      <c r="J47" s="113">
        <f>IF(J45&gt;J39,J45-J39,0)</f>
        <v>1743504.6400000136</v>
      </c>
      <c r="K47" s="113">
        <f>IF(K45&gt;K39,K45-K39,0)</f>
        <v>1425788</v>
      </c>
    </row>
    <row r="48" spans="1:11" ht="12.75">
      <c r="A48" s="185" t="s">
        <v>90</v>
      </c>
      <c r="B48" s="186"/>
      <c r="C48" s="186"/>
      <c r="D48" s="186"/>
      <c r="E48" s="186"/>
      <c r="F48" s="186"/>
      <c r="G48" s="186"/>
      <c r="H48" s="186"/>
      <c r="I48" s="1">
        <v>39</v>
      </c>
      <c r="J48" s="113">
        <f>IF(J20-J21+J33-J34+J46-J47&gt;0,J20-J21+J33-J34+J46-J47,0)</f>
        <v>11015797.999999998</v>
      </c>
      <c r="K48" s="113">
        <f>IF(K20-K21+K33-K34+K46-K47&gt;0,K20-K21+K33-K34+K46-K47,0)</f>
        <v>0</v>
      </c>
    </row>
    <row r="49" spans="1:11" ht="12.75">
      <c r="A49" s="185" t="s">
        <v>91</v>
      </c>
      <c r="B49" s="186"/>
      <c r="C49" s="186"/>
      <c r="D49" s="186"/>
      <c r="E49" s="186"/>
      <c r="F49" s="186"/>
      <c r="G49" s="186"/>
      <c r="H49" s="186"/>
      <c r="I49" s="1">
        <v>40</v>
      </c>
      <c r="J49" s="113">
        <f>IF(J21-J20+J34-J33+J47-J46&gt;0,J21-J20+J34-J33+J47-J46,0)</f>
        <v>0</v>
      </c>
      <c r="K49" s="113">
        <f>IF(K21-K20+K34-K33+K47-K46&gt;0,K21-K20+K34-K33+K47-K46,0)</f>
        <v>2878251</v>
      </c>
    </row>
    <row r="50" spans="1:11" ht="12.75">
      <c r="A50" s="185" t="s">
        <v>92</v>
      </c>
      <c r="B50" s="186"/>
      <c r="C50" s="186"/>
      <c r="D50" s="186"/>
      <c r="E50" s="186"/>
      <c r="F50" s="186"/>
      <c r="G50" s="186"/>
      <c r="H50" s="186"/>
      <c r="I50" s="1">
        <v>41</v>
      </c>
      <c r="J50" s="103">
        <v>3468990</v>
      </c>
      <c r="K50" s="103">
        <v>5349581</v>
      </c>
    </row>
    <row r="51" spans="1:11" ht="12.75">
      <c r="A51" s="185" t="s">
        <v>93</v>
      </c>
      <c r="B51" s="186"/>
      <c r="C51" s="186"/>
      <c r="D51" s="186"/>
      <c r="E51" s="186"/>
      <c r="F51" s="186"/>
      <c r="G51" s="186"/>
      <c r="H51" s="186"/>
      <c r="I51" s="1">
        <v>42</v>
      </c>
      <c r="J51" s="117">
        <f>+J46+J33+J20</f>
        <v>16956688.150000002</v>
      </c>
      <c r="K51" s="117">
        <f>K46+K33+K20</f>
        <v>0</v>
      </c>
    </row>
    <row r="52" spans="1:11" ht="12.75">
      <c r="A52" s="185" t="s">
        <v>94</v>
      </c>
      <c r="B52" s="186"/>
      <c r="C52" s="186"/>
      <c r="D52" s="186"/>
      <c r="E52" s="186"/>
      <c r="F52" s="186"/>
      <c r="G52" s="186"/>
      <c r="H52" s="186"/>
      <c r="I52" s="1">
        <v>43</v>
      </c>
      <c r="J52" s="117">
        <f>+J21+J34+J47</f>
        <v>5940890.150000004</v>
      </c>
      <c r="K52" s="117">
        <f>K21+K34+K47</f>
        <v>2878251</v>
      </c>
    </row>
    <row r="53" spans="1:11" ht="12.75">
      <c r="A53" s="213" t="s">
        <v>95</v>
      </c>
      <c r="B53" s="214"/>
      <c r="C53" s="214"/>
      <c r="D53" s="214"/>
      <c r="E53" s="214"/>
      <c r="F53" s="214"/>
      <c r="G53" s="214"/>
      <c r="H53" s="214"/>
      <c r="I53" s="4">
        <v>44</v>
      </c>
      <c r="J53" s="114">
        <f>J50+J51-J52</f>
        <v>14484787.999999998</v>
      </c>
      <c r="K53" s="114">
        <f>K50+K51-K52</f>
        <v>2471330</v>
      </c>
    </row>
  </sheetData>
  <sheetProtection/>
  <mergeCells count="52">
    <mergeCell ref="A46:H46"/>
    <mergeCell ref="A47:H47"/>
    <mergeCell ref="A48:H48"/>
    <mergeCell ref="A53:H53"/>
    <mergeCell ref="A49:H49"/>
    <mergeCell ref="A50:H50"/>
    <mergeCell ref="A51:H51"/>
    <mergeCell ref="A52:H52"/>
    <mergeCell ref="A38:H38"/>
    <mergeCell ref="A39:H39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34:H34"/>
    <mergeCell ref="A35:K35"/>
    <mergeCell ref="A36:H36"/>
    <mergeCell ref="A37:H37"/>
    <mergeCell ref="A22:K22"/>
    <mergeCell ref="A23:H23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13:H13"/>
    <mergeCell ref="A6:H6"/>
    <mergeCell ref="A7:K7"/>
    <mergeCell ref="A8:H8"/>
    <mergeCell ref="A9:H9"/>
    <mergeCell ref="A11:H11"/>
    <mergeCell ref="A1:K1"/>
    <mergeCell ref="A2:K2"/>
    <mergeCell ref="A5:H5"/>
    <mergeCell ref="A4:M4"/>
    <mergeCell ref="A10:H10"/>
    <mergeCell ref="A12:H12"/>
  </mergeCells>
  <dataValidations count="3">
    <dataValidation type="whole" operator="notEqual" allowBlank="1" showInputMessage="1" showErrorMessage="1" errorTitle="Pogrešan unos" error="Mogu se unijeti samo cjelobrojne vrijednosti." sqref="K15:K18 K8 K29:K31 K23:K27 K10:K13 K40:K44 K50:K52 K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K14 K19:K21 K9 K28 K32:K34 K45:K49 K39 K53">
      <formula1>0</formula1>
    </dataValidation>
    <dataValidation allowBlank="1" sqref="J8:J21 J23:J34 J36:J53"/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110" zoomScaleSheetLayoutView="110" zoomScalePageLayoutView="0" workbookViewId="0" topLeftCell="A1">
      <selection activeCell="N28" sqref="N28"/>
    </sheetView>
  </sheetViews>
  <sheetFormatPr defaultColWidth="9.140625" defaultRowHeight="12.75"/>
  <cols>
    <col min="1" max="4" width="9.140625" style="49" customWidth="1"/>
    <col min="5" max="5" width="10.421875" style="49" bestFit="1" customWidth="1"/>
    <col min="6" max="9" width="9.140625" style="49" customWidth="1"/>
    <col min="10" max="11" width="10.7109375" style="49" customWidth="1"/>
    <col min="12" max="16384" width="9.140625" style="49" customWidth="1"/>
  </cols>
  <sheetData>
    <row r="1" spans="1:12" ht="12.75">
      <c r="A1" s="256" t="s">
        <v>129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48"/>
    </row>
    <row r="2" spans="1:12" ht="15.75">
      <c r="A2" s="31"/>
      <c r="B2" s="47"/>
      <c r="C2" s="266" t="s">
        <v>137</v>
      </c>
      <c r="D2" s="267"/>
      <c r="E2" s="50">
        <v>41275</v>
      </c>
      <c r="F2" s="95" t="s">
        <v>138</v>
      </c>
      <c r="G2" s="268">
        <v>41364</v>
      </c>
      <c r="H2" s="269"/>
      <c r="I2" s="47"/>
      <c r="J2" s="47"/>
      <c r="K2" s="47"/>
      <c r="L2" s="51"/>
    </row>
    <row r="3" spans="1:12" ht="15.75">
      <c r="A3" s="31"/>
      <c r="B3" s="47"/>
      <c r="C3" s="95"/>
      <c r="D3" s="96"/>
      <c r="E3" s="50"/>
      <c r="F3" s="95"/>
      <c r="G3" s="50"/>
      <c r="H3" s="97"/>
      <c r="I3" s="47"/>
      <c r="J3" s="47"/>
      <c r="K3" s="47"/>
      <c r="L3" s="51"/>
    </row>
    <row r="4" spans="1:13" ht="16.5" customHeight="1">
      <c r="A4" s="203" t="s">
        <v>223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11" ht="24">
      <c r="A5" s="248" t="s">
        <v>5</v>
      </c>
      <c r="B5" s="248"/>
      <c r="C5" s="248"/>
      <c r="D5" s="248"/>
      <c r="E5" s="248"/>
      <c r="F5" s="248"/>
      <c r="G5" s="248"/>
      <c r="H5" s="248"/>
      <c r="I5" s="52" t="s">
        <v>6</v>
      </c>
      <c r="J5" s="52" t="s">
        <v>7</v>
      </c>
      <c r="K5" s="52" t="s">
        <v>8</v>
      </c>
    </row>
    <row r="6" spans="1:11" ht="12.75">
      <c r="A6" s="270">
        <v>1</v>
      </c>
      <c r="B6" s="270"/>
      <c r="C6" s="270"/>
      <c r="D6" s="270"/>
      <c r="E6" s="270"/>
      <c r="F6" s="270"/>
      <c r="G6" s="270"/>
      <c r="H6" s="270"/>
      <c r="I6" s="54">
        <v>2</v>
      </c>
      <c r="J6" s="53" t="s">
        <v>2</v>
      </c>
      <c r="K6" s="53" t="s">
        <v>3</v>
      </c>
    </row>
    <row r="7" spans="1:11" ht="12.75" customHeight="1">
      <c r="A7" s="252" t="s">
        <v>141</v>
      </c>
      <c r="B7" s="253"/>
      <c r="C7" s="253"/>
      <c r="D7" s="253"/>
      <c r="E7" s="253"/>
      <c r="F7" s="253"/>
      <c r="G7" s="253"/>
      <c r="H7" s="253"/>
      <c r="I7" s="32">
        <v>1</v>
      </c>
      <c r="J7" s="115">
        <v>270904000</v>
      </c>
      <c r="K7" s="115">
        <v>270904000</v>
      </c>
    </row>
    <row r="8" spans="1:11" ht="12.75">
      <c r="A8" s="252" t="s">
        <v>142</v>
      </c>
      <c r="B8" s="253"/>
      <c r="C8" s="253"/>
      <c r="D8" s="253"/>
      <c r="E8" s="253"/>
      <c r="F8" s="253"/>
      <c r="G8" s="253"/>
      <c r="H8" s="253"/>
      <c r="I8" s="32">
        <v>2</v>
      </c>
      <c r="J8" s="103">
        <v>85140629</v>
      </c>
      <c r="K8" s="103">
        <v>85140629</v>
      </c>
    </row>
    <row r="9" spans="1:11" ht="12.75">
      <c r="A9" s="252" t="s">
        <v>143</v>
      </c>
      <c r="B9" s="253"/>
      <c r="C9" s="253"/>
      <c r="D9" s="253"/>
      <c r="E9" s="253"/>
      <c r="F9" s="253"/>
      <c r="G9" s="253"/>
      <c r="H9" s="253"/>
      <c r="I9" s="32">
        <v>3</v>
      </c>
      <c r="J9" s="103">
        <v>17587705</v>
      </c>
      <c r="K9" s="103">
        <v>2725526</v>
      </c>
    </row>
    <row r="10" spans="1:11" ht="12" customHeight="1">
      <c r="A10" s="252" t="s">
        <v>144</v>
      </c>
      <c r="B10" s="253"/>
      <c r="C10" s="253"/>
      <c r="D10" s="253"/>
      <c r="E10" s="253"/>
      <c r="F10" s="253"/>
      <c r="G10" s="253"/>
      <c r="H10" s="253"/>
      <c r="I10" s="32">
        <v>4</v>
      </c>
      <c r="J10" s="103"/>
      <c r="K10" s="103">
        <v>-124384762</v>
      </c>
    </row>
    <row r="11" spans="1:11" ht="12" customHeight="1">
      <c r="A11" s="252" t="s">
        <v>145</v>
      </c>
      <c r="B11" s="253"/>
      <c r="C11" s="253"/>
      <c r="D11" s="253"/>
      <c r="E11" s="253"/>
      <c r="F11" s="253"/>
      <c r="G11" s="253"/>
      <c r="H11" s="253"/>
      <c r="I11" s="32">
        <v>5</v>
      </c>
      <c r="J11" s="103">
        <v>-137744697</v>
      </c>
      <c r="K11" s="103">
        <v>-20911482</v>
      </c>
    </row>
    <row r="12" spans="1:11" ht="12" customHeight="1">
      <c r="A12" s="252" t="s">
        <v>146</v>
      </c>
      <c r="B12" s="253"/>
      <c r="C12" s="253"/>
      <c r="D12" s="253"/>
      <c r="E12" s="253"/>
      <c r="F12" s="253"/>
      <c r="G12" s="253"/>
      <c r="H12" s="253"/>
      <c r="I12" s="32">
        <v>6</v>
      </c>
      <c r="J12" s="103">
        <v>40035695</v>
      </c>
      <c r="K12" s="103">
        <v>39799908</v>
      </c>
    </row>
    <row r="13" spans="1:11" ht="12" customHeight="1">
      <c r="A13" s="252" t="s">
        <v>147</v>
      </c>
      <c r="B13" s="253"/>
      <c r="C13" s="253"/>
      <c r="D13" s="253"/>
      <c r="E13" s="253"/>
      <c r="F13" s="253"/>
      <c r="G13" s="253"/>
      <c r="H13" s="253"/>
      <c r="I13" s="32">
        <v>7</v>
      </c>
      <c r="J13" s="103"/>
      <c r="K13" s="103"/>
    </row>
    <row r="14" spans="1:11" ht="12" customHeight="1">
      <c r="A14" s="252" t="s">
        <v>148</v>
      </c>
      <c r="B14" s="253"/>
      <c r="C14" s="253"/>
      <c r="D14" s="253"/>
      <c r="E14" s="253"/>
      <c r="F14" s="253"/>
      <c r="G14" s="253"/>
      <c r="H14" s="253"/>
      <c r="I14" s="32">
        <v>8</v>
      </c>
      <c r="J14" s="103">
        <v>-987093</v>
      </c>
      <c r="K14" s="103">
        <v>-974958</v>
      </c>
    </row>
    <row r="15" spans="1:11" ht="12" customHeight="1">
      <c r="A15" s="252" t="s">
        <v>149</v>
      </c>
      <c r="B15" s="253"/>
      <c r="C15" s="253"/>
      <c r="D15" s="253"/>
      <c r="E15" s="253"/>
      <c r="F15" s="253"/>
      <c r="G15" s="253"/>
      <c r="H15" s="253"/>
      <c r="I15" s="32">
        <v>9</v>
      </c>
      <c r="J15" s="103"/>
      <c r="K15" s="103"/>
    </row>
    <row r="16" spans="1:11" ht="12.75" customHeight="1">
      <c r="A16" s="265" t="s">
        <v>130</v>
      </c>
      <c r="B16" s="258"/>
      <c r="C16" s="258"/>
      <c r="D16" s="258"/>
      <c r="E16" s="258"/>
      <c r="F16" s="258"/>
      <c r="G16" s="258"/>
      <c r="H16" s="258"/>
      <c r="I16" s="32">
        <v>10</v>
      </c>
      <c r="J16" s="118">
        <f>SUM(J7:J15)</f>
        <v>274936239</v>
      </c>
      <c r="K16" s="118">
        <f>SUM(K7:K15)</f>
        <v>252298861</v>
      </c>
    </row>
    <row r="17" spans="1:11" ht="12.75" customHeight="1">
      <c r="A17" s="252" t="s">
        <v>131</v>
      </c>
      <c r="B17" s="253"/>
      <c r="C17" s="253"/>
      <c r="D17" s="253"/>
      <c r="E17" s="253"/>
      <c r="F17" s="253"/>
      <c r="G17" s="253"/>
      <c r="H17" s="253"/>
      <c r="I17" s="32">
        <v>11</v>
      </c>
      <c r="J17" s="103"/>
      <c r="K17" s="103"/>
    </row>
    <row r="18" spans="1:11" ht="12.75" customHeight="1">
      <c r="A18" s="252" t="s">
        <v>132</v>
      </c>
      <c r="B18" s="253"/>
      <c r="C18" s="253"/>
      <c r="D18" s="253"/>
      <c r="E18" s="253"/>
      <c r="F18" s="253"/>
      <c r="G18" s="253"/>
      <c r="H18" s="253"/>
      <c r="I18" s="32">
        <v>12</v>
      </c>
      <c r="J18" s="103"/>
      <c r="K18" s="103"/>
    </row>
    <row r="19" spans="1:11" ht="12.75" customHeight="1">
      <c r="A19" s="252" t="s">
        <v>133</v>
      </c>
      <c r="B19" s="253"/>
      <c r="C19" s="253"/>
      <c r="D19" s="253"/>
      <c r="E19" s="253"/>
      <c r="F19" s="253"/>
      <c r="G19" s="253"/>
      <c r="H19" s="253"/>
      <c r="I19" s="32">
        <v>13</v>
      </c>
      <c r="J19" s="103"/>
      <c r="K19" s="103"/>
    </row>
    <row r="20" spans="1:11" ht="12.75" customHeight="1">
      <c r="A20" s="252" t="s">
        <v>134</v>
      </c>
      <c r="B20" s="253"/>
      <c r="C20" s="253"/>
      <c r="D20" s="253"/>
      <c r="E20" s="253"/>
      <c r="F20" s="253"/>
      <c r="G20" s="253"/>
      <c r="H20" s="253"/>
      <c r="I20" s="32">
        <v>14</v>
      </c>
      <c r="J20" s="103"/>
      <c r="K20" s="103"/>
    </row>
    <row r="21" spans="1:11" ht="12.75" customHeight="1">
      <c r="A21" s="252" t="s">
        <v>135</v>
      </c>
      <c r="B21" s="253"/>
      <c r="C21" s="253"/>
      <c r="D21" s="253"/>
      <c r="E21" s="253"/>
      <c r="F21" s="253"/>
      <c r="G21" s="253"/>
      <c r="H21" s="253"/>
      <c r="I21" s="32">
        <v>15</v>
      </c>
      <c r="J21" s="103"/>
      <c r="K21" s="103"/>
    </row>
    <row r="22" spans="1:11" ht="15" customHeight="1">
      <c r="A22" s="252" t="s">
        <v>136</v>
      </c>
      <c r="B22" s="253"/>
      <c r="C22" s="253"/>
      <c r="D22" s="253"/>
      <c r="E22" s="253"/>
      <c r="F22" s="253"/>
      <c r="G22" s="253"/>
      <c r="H22" s="253"/>
      <c r="I22" s="32">
        <v>16</v>
      </c>
      <c r="J22" s="103"/>
      <c r="K22" s="103"/>
    </row>
    <row r="23" spans="1:12" ht="15" customHeight="1">
      <c r="A23" s="188" t="s">
        <v>139</v>
      </c>
      <c r="B23" s="258"/>
      <c r="C23" s="258"/>
      <c r="D23" s="258"/>
      <c r="E23" s="258"/>
      <c r="F23" s="258"/>
      <c r="G23" s="258"/>
      <c r="H23" s="258"/>
      <c r="I23" s="32">
        <v>17</v>
      </c>
      <c r="J23" s="120">
        <f>SUM(J17:J22)</f>
        <v>0</v>
      </c>
      <c r="K23" s="120">
        <f>SUM(K17:K22)</f>
        <v>0</v>
      </c>
      <c r="L23" s="106"/>
    </row>
    <row r="24" spans="1:11" ht="15" customHeight="1">
      <c r="A24" s="259"/>
      <c r="B24" s="260"/>
      <c r="C24" s="260"/>
      <c r="D24" s="260"/>
      <c r="E24" s="260"/>
      <c r="F24" s="260"/>
      <c r="G24" s="260"/>
      <c r="H24" s="260"/>
      <c r="I24" s="261"/>
      <c r="J24" s="261"/>
      <c r="K24" s="262"/>
    </row>
    <row r="25" spans="1:11" ht="15" customHeight="1">
      <c r="A25" s="263" t="s">
        <v>296</v>
      </c>
      <c r="B25" s="264"/>
      <c r="C25" s="264"/>
      <c r="D25" s="264"/>
      <c r="E25" s="264"/>
      <c r="F25" s="264"/>
      <c r="G25" s="264"/>
      <c r="H25" s="264"/>
      <c r="I25" s="33">
        <v>18</v>
      </c>
      <c r="J25" s="107"/>
      <c r="K25" s="107"/>
    </row>
    <row r="26" spans="1:11" ht="15" customHeight="1">
      <c r="A26" s="213" t="s">
        <v>297</v>
      </c>
      <c r="B26" s="214"/>
      <c r="C26" s="214"/>
      <c r="D26" s="214"/>
      <c r="E26" s="214"/>
      <c r="F26" s="214"/>
      <c r="G26" s="214"/>
      <c r="H26" s="214"/>
      <c r="I26" s="34">
        <v>19</v>
      </c>
      <c r="J26" s="108"/>
      <c r="K26" s="108"/>
    </row>
    <row r="27" spans="1:11" ht="30" customHeight="1">
      <c r="A27" s="254" t="s">
        <v>140</v>
      </c>
      <c r="B27" s="255"/>
      <c r="C27" s="255"/>
      <c r="D27" s="255"/>
      <c r="E27" s="255"/>
      <c r="F27" s="255"/>
      <c r="G27" s="255"/>
      <c r="H27" s="255"/>
      <c r="I27" s="255"/>
      <c r="J27" s="255"/>
      <c r="K27" s="255"/>
    </row>
    <row r="30" ht="20.25" customHeight="1"/>
  </sheetData>
  <sheetProtection/>
  <protectedRanges>
    <protectedRange sqref="E2:E4" name="Range1_1"/>
    <protectedRange sqref="G2:H4" name="Range1"/>
  </protectedRanges>
  <mergeCells count="27">
    <mergeCell ref="A7:H7"/>
    <mergeCell ref="A8:H8"/>
    <mergeCell ref="C2:D2"/>
    <mergeCell ref="G2:H2"/>
    <mergeCell ref="A5:H5"/>
    <mergeCell ref="A6:H6"/>
    <mergeCell ref="A4:M4"/>
    <mergeCell ref="A25:H25"/>
    <mergeCell ref="A26:H26"/>
    <mergeCell ref="A13:H13"/>
    <mergeCell ref="A14:H14"/>
    <mergeCell ref="A15:H15"/>
    <mergeCell ref="A16:H16"/>
    <mergeCell ref="A17:H17"/>
    <mergeCell ref="A18:H18"/>
    <mergeCell ref="A19:H19"/>
    <mergeCell ref="A20:H20"/>
    <mergeCell ref="A9:H9"/>
    <mergeCell ref="A10:H10"/>
    <mergeCell ref="A11:H11"/>
    <mergeCell ref="A12:H12"/>
    <mergeCell ref="A27:K27"/>
    <mergeCell ref="A1:K1"/>
    <mergeCell ref="A21:H21"/>
    <mergeCell ref="A22:H22"/>
    <mergeCell ref="A23:H23"/>
    <mergeCell ref="A24:K24"/>
  </mergeCells>
  <conditionalFormatting sqref="G2:G4">
    <cfRule type="cellIs" priority="1" dxfId="0" operator="lessThan" stopIfTrue="1">
      <formula>#REF!</formula>
    </cfRule>
  </conditionalFormatting>
  <dataValidations count="5"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  <dataValidation allowBlank="1" sqref="J25:K26"/>
    <dataValidation type="whole" operator="notEqual" allowBlank="1" showInputMessage="1" showErrorMessage="1" errorTitle="Pogrešan unos" error="Mogu se unijeti samo cjelobrojne vrijednosti. Ova AOP oznaka može se unijeti i s negativnim predznakom" sqref="K12">
      <formula1>9999999999</formula1>
    </dataValidation>
    <dataValidation type="whole" operator="notEqual" allowBlank="1" showInputMessage="1" showErrorMessage="1" errorTitle="Pogrešan unos" error="Mogu se unijeti samo cjelobrojne vrijednosti." sqref="K7:K11 K13:K15 J17:K22 J7:J15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vcelikovic</cp:lastModifiedBy>
  <cp:lastPrinted>2012-02-15T10:00:19Z</cp:lastPrinted>
  <dcterms:created xsi:type="dcterms:W3CDTF">2008-10-17T11:51:54Z</dcterms:created>
  <dcterms:modified xsi:type="dcterms:W3CDTF">2013-05-29T12:25:04Z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