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PODACI'!$A$1:$I$86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<sst xmlns="http://schemas.openxmlformats.org/spreadsheetml/2006/main" count="396" uniqueCount="354">
  <si>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</si>
  <si>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</si>
  <si>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</si>
  <si>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</si>
  <si>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</si>
  <si>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</si>
  <si>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</si>
  <si>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</si>
  <si>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</si>
  <si>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</si>
  <si>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</si>
  <si>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</si>
  <si>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</si>
  <si>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</si>
  <si>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</si>
  <si>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</si>
  <si>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</si>
  <si>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</si>
  <si>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</si>
  <si>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</si>
  <si>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</si>
  <si>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</si>
  <si>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</si>
  <si>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</si>
  <si>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</si>
  <si>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</si>
  <si>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</si>
  <si>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</si>
  <si>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</si>
  <si>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</si>
  <si>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</si>
  <si>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</si>
  <si>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</si>
  <si>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</si>
  <si>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</si>
  <si>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</si>
  <si>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</si>
  <si>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</si>
  <si>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</si>
  <si>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</si>
  <si>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</si>
  <si>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</si>
  <si>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</si>
  <si>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</si>
  <si>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</si>
  <si>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</si>
  <si>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</si>
  <si>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</si>
  <si>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</si>
  <si>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</si>
  <si>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</si>
  <si>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</si>
  <si>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</si>
  <si>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</si>
  <si>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</si>
  <si>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</si>
  <si>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</si>
  <si>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</si>
  <si>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</si>
  <si>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</si>
  <si>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</si>
  <si>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</si>
  <si>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</si>
  <si>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</si>
  <si>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</si>
  <si>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</si>
  <si>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</si>
  <si>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</si>
  <si>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</si>
  <si>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</si>
  <si>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</si>
  <si>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</si>
  <si>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</si>
  <si>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</si>
  <si>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</si>
  <si>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</si>
  <si>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</si>
  <si>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</si>
  <si>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</si>
  <si>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</si>
  <si>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</si>
  <si>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</si>
  <si>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</si>
  <si>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</si>
  <si>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</si>
  <si>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</si>
  <si>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</si>
  <si>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</si>
  <si>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</si>
  <si>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</si>
  <si>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</si>
  <si>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</si>
  <si>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</si>
  <si>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</si>
  <si>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</si>
  <si>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</si>
  <si>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</si>
  <si>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</si>
  <si>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</si>
  <si>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</si>
  <si>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</si>
  <si>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</si>
  <si>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</si>
  <si>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</si>
  <si>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</si>
  <si>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</si>
  <si>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</si>
  <si>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</si>
  <si>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</si>
  <si>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</si>
  <si>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</si>
  <si>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</si>
  <si>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</si>
  <si>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</si>
  <si>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</si>
  <si>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</si>
  <si>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</si>
  <si>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</si>
  <si>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</si>
  <si>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</si>
  <si>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</si>
  <si>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</si>
  <si>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</si>
  <si>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</si>
  <si>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</si>
  <si>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</si>
  <si>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</si>
  <si>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</si>
  <si>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</si>
  <si>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</si>
  <si>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</si>
  <si>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</si>
  <si>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</si>
  <si>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</si>
  <si>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</si>
  <si>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</si>
  <si>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</si>
  <si>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</si>
  <si>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</si>
  <si>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</si>
  <si>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</si>
  <si>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</si>
  <si>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</si>
  <si>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</si>
  <si>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</si>
  <si>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</si>
  <si>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</si>
  <si>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</si>
  <si>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</si>
  <si>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</si>
  <si>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</si>
  <si>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</si>
  <si>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</si>
  <si>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</si>
  <si>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</si>
  <si>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</si>
  <si>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</si>
  <si>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</si>
  <si>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</si>
  <si>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</si>
  <si>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</si>
  <si>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</si>
  <si>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</si>
  <si>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</si>
  <si>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</si>
  <si>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</si>
  <si>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</si>
  <si>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</si>
  <si>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</si>
  <si>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</si>
  <si>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</si>
  <si>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</si>
  <si>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</si>
  <si>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</si>
  <si>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</si>
  <si>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</si>
  <si>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</si>
  <si>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</si>
  <si>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</si>
  <si>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</si>
  <si>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</si>
  <si>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</si>
  <si>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</si>
  <si>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</si>
  <si>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</si>
  <si>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</si>
  <si>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</si>
  <si>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</si>
  <si>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</si>
  <si>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</si>
  <si>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</si>
  <si>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</si>
  <si>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</si>
  <si>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</si>
  <si>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</si>
  <si>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</si>
  <si>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</si>
  <si>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</si>
  <si>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</si>
  <si>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</si>
  <si>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</si>
  <si>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</si>
  <si>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</si>
  <si>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</si>
  <si>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</si>
  <si>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</si>
  <si>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</si>
  <si>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</si>
  <si>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</si>
  <si>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</si>
  <si>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</si>
  <si>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</si>
  <si>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</si>
  <si>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</si>
  <si>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</si>
  <si>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</si>
  <si>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</si>
  <si>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</si>
  <si>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</si>
  <si>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</si>
  <si>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</si>
  <si>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</si>
  <si>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</si>
  <si>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</si>
  <si>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</si>
  <si>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</si>
  <si>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</si>
  <si>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</si>
  <si>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</si>
  <si>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</si>
  <si>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</si>
  <si>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</si>
  <si>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</si>
  <si>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</si>
  <si>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</si>
  <si>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</si>
  <si>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</si>
  <si>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</si>
  <si>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</si>
  <si>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</si>
  <si>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</si>
  <si>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</si>
  <si>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</si>
  <si>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</si>
  <si>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</si>
  <si>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</si>
  <si>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</si>
  <si>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</si>
  <si>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</si>
  <si>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</si>
  <si>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</si>
  <si>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</si>
  <si>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</si>
  <si>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</si>
  <si>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</si>
  <si>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</si>
  <si>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</si>
  <si>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</si>
  <si>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</si>
  <si>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</si>
  <si>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</si>
  <si>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</si>
  <si>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</si>
  <si>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</si>
  <si>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</si>
  <si>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</si>
  <si>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</si>
  <si>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</si>
  <si>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</si>
  <si>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</si>
  <si>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</si>
  <si>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</si>
  <si>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</si>
  <si>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</si>
  <si>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</si>
  <si>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</si>
  <si>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</si>
  <si>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</si>
  <si>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</si>
  <si>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</si>
  <si>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</si>
  <si>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</si>
  <si>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</si>
  <si>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</si>
  <si>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</si>
  <si>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</si>
  <si>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</si>
  <si>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</si>
  <si>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</si>
  <si>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</si>
  <si>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</si>
  <si>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</si>
  <si>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</si>
  <si>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</si>
  <si>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</si>
  <si>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</si>
  <si>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</si>
  <si>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DA</t>
  </si>
  <si>
    <t>74200</t>
  </si>
  <si>
    <t>LANIŠTE  d.o.o.</t>
  </si>
  <si>
    <t>A. von Humboldta 4b, Zagreb</t>
  </si>
  <si>
    <t>INGRA M.E. d.o.o.</t>
  </si>
  <si>
    <t>JUŽNI JADRAN NAUTIKA d.o.o.</t>
  </si>
  <si>
    <t>Pred Dvorom 1, Dubrovnik</t>
  </si>
  <si>
    <t>01840100</t>
  </si>
  <si>
    <t>DOMOVI DALMATINSKE RIVIJERE d.o.o.</t>
  </si>
  <si>
    <t>Ćire Carića 3, Dubrovnik</t>
  </si>
  <si>
    <t>INGRA MAR d.o.o.</t>
  </si>
  <si>
    <t>POSEDARJE RIVIJERA d.o.o.</t>
  </si>
  <si>
    <t>Trg Martina Posedarskog 1, Posedarje</t>
  </si>
  <si>
    <t>02096307</t>
  </si>
  <si>
    <t>2719673</t>
  </si>
  <si>
    <t>ZAGREBAČKO RAČUNOVODSTVO d.o.o.</t>
  </si>
  <si>
    <t>Asić Ivan</t>
  </si>
  <si>
    <t>01/6102-548</t>
  </si>
  <si>
    <t>01/6156-394</t>
  </si>
  <si>
    <t>Oppenheim Igor</t>
  </si>
  <si>
    <t>Obveznik: GRUPA INGRA</t>
  </si>
  <si>
    <t>01.01.2012.</t>
  </si>
  <si>
    <t>30.09.2012.</t>
  </si>
  <si>
    <t>stanje na dan 30.09.2012.</t>
  </si>
  <si>
    <t>u razdoblju 01.01.2012. do 30.09.2012.</t>
  </si>
  <si>
    <t>INGRA ZAJEDNIČKI SERVIS d.o.o.</t>
  </si>
  <si>
    <t>02662574</t>
  </si>
  <si>
    <t>TIHA NEKRETNINE d.o.o.</t>
  </si>
  <si>
    <t>01853864</t>
  </si>
  <si>
    <t>DVORI LAPAD d.o.o.</t>
  </si>
  <si>
    <t>02718979</t>
  </si>
  <si>
    <t>GEOTEHNIKA d.o.o.</t>
  </si>
  <si>
    <t>Masarykov put 2, Dubrovnik</t>
  </si>
  <si>
    <t>INGRA-BIOREN d.o.o.</t>
  </si>
  <si>
    <t>02267985</t>
  </si>
  <si>
    <t>01614649</t>
  </si>
  <si>
    <t>01538870</t>
  </si>
  <si>
    <t>01757148</t>
  </si>
  <si>
    <t>01568612</t>
  </si>
  <si>
    <t>BIOADRIA d.o.o.</t>
  </si>
  <si>
    <t>PRIMANI d.o.o.</t>
  </si>
  <si>
    <t>MARINA SLANO d.o.o.</t>
  </si>
  <si>
    <t>DUBROVAČKE LUČICE d.o.o.</t>
  </si>
  <si>
    <t>INGRA POSLOVNA ZAJEDNICA d.d.</t>
  </si>
  <si>
    <t>SARL ALŽIR</t>
  </si>
  <si>
    <t>INGRA ENERGO d.o.o.</t>
  </si>
  <si>
    <t>02225603</t>
  </si>
  <si>
    <t>Dr. Mile Budaka 1, Slavonski brod</t>
  </si>
  <si>
    <t>02169533</t>
  </si>
  <si>
    <t>01902024</t>
  </si>
  <si>
    <t>Trg Ruđera Boškovića 1, Dubrovnik</t>
  </si>
  <si>
    <t>01924311</t>
  </si>
  <si>
    <t>Ćira Carića 3, Dubrovnik</t>
  </si>
  <si>
    <t>01924290</t>
  </si>
  <si>
    <t>Alžir, Alžir</t>
  </si>
  <si>
    <t>02921243</t>
  </si>
  <si>
    <t>Sarajevo, Bosna i Hercegovina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</si>
</sst>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0"/>
    </font>
    <font>
      <b/>
      <sz val="9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43" fontId="1" fillId="0" borderId="16" xfId="0" applyNumberFormat="1" applyFont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2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>
      <alignment horizontal="center"/>
      <protection/>
    </xf>
    <xf numFmtId="0" fontId="3" fillId="0" borderId="28" xfId="57" applyFont="1" applyFill="1" applyBorder="1" applyAlignment="1">
      <alignment horizontal="center"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20" fillId="0" borderId="26" xfId="53" applyNumberFormat="1" applyFont="1" applyFill="1" applyBorder="1" applyAlignment="1" applyProtection="1">
      <alignment horizontal="left" vertical="center"/>
      <protection hidden="1" locked="0"/>
    </xf>
    <xf numFmtId="49" fontId="21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1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49" fontId="2" fillId="32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32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Border="1" applyAlignment="1" applyProtection="1">
      <alignment horizontal="left" vertical="center"/>
      <protection hidden="1" locked="0"/>
    </xf>
    <xf numFmtId="49" fontId="2" fillId="0" borderId="26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6" xfId="53" applyFont="1" applyFill="1" applyBorder="1" applyAlignment="1" applyProtection="1">
      <alignment/>
      <protection hidden="1" locked="0"/>
    </xf>
    <xf numFmtId="0" fontId="21" fillId="0" borderId="27" xfId="57" applyFont="1" applyFill="1" applyBorder="1" applyAlignment="1" applyProtection="1">
      <alignment/>
      <protection hidden="1" locked="0"/>
    </xf>
    <xf numFmtId="0" fontId="21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20" fillId="0" borderId="26" xfId="53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1" fontId="2" fillId="0" borderId="26" xfId="57" applyNumberFormat="1" applyFont="1" applyFill="1" applyBorder="1" applyAlignment="1" applyProtection="1">
      <alignment horizontal="left" vertical="center"/>
      <protection hidden="1" locked="0"/>
    </xf>
    <xf numFmtId="1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ra@ingra.hr" TargetMode="External" /><Relationship Id="rId2" Type="http://schemas.openxmlformats.org/officeDocument/2006/relationships/hyperlink" Target="http://www.ingra.hr/" TargetMode="External" /><Relationship Id="rId3" Type="http://schemas.openxmlformats.org/officeDocument/2006/relationships/hyperlink" Target="mailto:ingra@ing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="110" zoomScaleSheetLayoutView="110" zoomScalePageLayoutView="0" workbookViewId="0" topLeftCell="A1">
      <selection activeCell="J1" sqref="J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214</v>
      </c>
      <c r="B1" s="168"/>
      <c r="C1" s="168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200" t="s">
        <v>215</v>
      </c>
      <c r="B2" s="201"/>
      <c r="C2" s="201"/>
      <c r="D2" s="202"/>
      <c r="E2" s="114" t="s">
        <v>287</v>
      </c>
      <c r="F2" s="12"/>
      <c r="G2" s="13" t="s">
        <v>216</v>
      </c>
      <c r="H2" s="114" t="s">
        <v>319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4"/>
      <c r="I3" s="83"/>
      <c r="J3" s="10"/>
      <c r="K3" s="10"/>
      <c r="L3" s="10"/>
    </row>
    <row r="4" spans="1:12" ht="15">
      <c r="A4" s="203" t="s">
        <v>283</v>
      </c>
      <c r="B4" s="204"/>
      <c r="C4" s="204"/>
      <c r="D4" s="204"/>
      <c r="E4" s="204"/>
      <c r="F4" s="204"/>
      <c r="G4" s="204"/>
      <c r="H4" s="204"/>
      <c r="I4" s="205"/>
      <c r="J4" s="10"/>
      <c r="K4" s="10"/>
      <c r="L4" s="10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10"/>
      <c r="K5" s="10"/>
      <c r="L5" s="10"/>
    </row>
    <row r="6" spans="1:12" ht="12.75">
      <c r="A6" s="147" t="s">
        <v>217</v>
      </c>
      <c r="B6" s="148"/>
      <c r="C6" s="135" t="s">
        <v>288</v>
      </c>
      <c r="D6" s="136"/>
      <c r="E6" s="29"/>
      <c r="F6" s="29"/>
      <c r="G6" s="29"/>
      <c r="H6" s="29"/>
      <c r="I6" s="87"/>
      <c r="J6" s="10"/>
      <c r="K6" s="10"/>
      <c r="L6" s="10"/>
    </row>
    <row r="7" spans="1:12" ht="12.75">
      <c r="A7" s="88"/>
      <c r="B7" s="22"/>
      <c r="C7" s="16"/>
      <c r="D7" s="16"/>
      <c r="E7" s="29"/>
      <c r="F7" s="29"/>
      <c r="G7" s="29"/>
      <c r="H7" s="29"/>
      <c r="I7" s="87"/>
      <c r="J7" s="10"/>
      <c r="K7" s="10"/>
      <c r="L7" s="10"/>
    </row>
    <row r="8" spans="1:12" ht="12.75">
      <c r="A8" s="206" t="s">
        <v>218</v>
      </c>
      <c r="B8" s="207"/>
      <c r="C8" s="135" t="s">
        <v>289</v>
      </c>
      <c r="D8" s="136"/>
      <c r="E8" s="29"/>
      <c r="F8" s="29"/>
      <c r="G8" s="29"/>
      <c r="H8" s="29"/>
      <c r="I8" s="89"/>
      <c r="J8" s="10"/>
      <c r="K8" s="10"/>
      <c r="L8" s="10"/>
    </row>
    <row r="9" spans="1:12" ht="12.75">
      <c r="A9" s="90"/>
      <c r="B9" s="50"/>
      <c r="C9" s="20"/>
      <c r="D9" s="26"/>
      <c r="E9" s="16"/>
      <c r="F9" s="16"/>
      <c r="G9" s="16"/>
      <c r="H9" s="16"/>
      <c r="I9" s="89"/>
      <c r="J9" s="10"/>
      <c r="K9" s="10"/>
      <c r="L9" s="10"/>
    </row>
    <row r="10" spans="1:12" ht="12.75">
      <c r="A10" s="142" t="s">
        <v>219</v>
      </c>
      <c r="B10" s="198"/>
      <c r="C10" s="135" t="s">
        <v>290</v>
      </c>
      <c r="D10" s="136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99"/>
      <c r="B11" s="198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147" t="s">
        <v>220</v>
      </c>
      <c r="B12" s="148"/>
      <c r="C12" s="161" t="s">
        <v>291</v>
      </c>
      <c r="D12" s="194"/>
      <c r="E12" s="194"/>
      <c r="F12" s="194"/>
      <c r="G12" s="194"/>
      <c r="H12" s="194"/>
      <c r="I12" s="195"/>
      <c r="J12" s="10"/>
      <c r="K12" s="10"/>
      <c r="L12" s="10"/>
    </row>
    <row r="13" spans="1:12" ht="12.75">
      <c r="A13" s="88"/>
      <c r="B13" s="22"/>
      <c r="C13" s="21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147" t="s">
        <v>221</v>
      </c>
      <c r="B14" s="148"/>
      <c r="C14" s="196">
        <v>10000</v>
      </c>
      <c r="D14" s="197"/>
      <c r="E14" s="16"/>
      <c r="F14" s="161" t="s">
        <v>292</v>
      </c>
      <c r="G14" s="192"/>
      <c r="H14" s="192"/>
      <c r="I14" s="151"/>
      <c r="J14" s="10"/>
      <c r="K14" s="10"/>
      <c r="L14" s="10"/>
    </row>
    <row r="15" spans="1:12" ht="12.75">
      <c r="A15" s="88"/>
      <c r="B15" s="22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147" t="s">
        <v>222</v>
      </c>
      <c r="B16" s="148"/>
      <c r="C16" s="161" t="s">
        <v>293</v>
      </c>
      <c r="D16" s="192"/>
      <c r="E16" s="192"/>
      <c r="F16" s="192"/>
      <c r="G16" s="192"/>
      <c r="H16" s="192"/>
      <c r="I16" s="151"/>
      <c r="J16" s="10"/>
      <c r="K16" s="10"/>
      <c r="L16" s="10"/>
    </row>
    <row r="17" spans="1:12" ht="12.75">
      <c r="A17" s="88"/>
      <c r="B17" s="22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147" t="s">
        <v>223</v>
      </c>
      <c r="B18" s="148"/>
      <c r="C18" s="193" t="s">
        <v>294</v>
      </c>
      <c r="D18" s="189"/>
      <c r="E18" s="189"/>
      <c r="F18" s="189"/>
      <c r="G18" s="189"/>
      <c r="H18" s="189"/>
      <c r="I18" s="190"/>
      <c r="J18" s="10"/>
      <c r="K18" s="10"/>
      <c r="L18" s="10"/>
    </row>
    <row r="19" spans="1:12" ht="12.75">
      <c r="A19" s="88"/>
      <c r="B19" s="22"/>
      <c r="C19" s="21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147" t="s">
        <v>224</v>
      </c>
      <c r="B20" s="148"/>
      <c r="C20" s="188" t="s">
        <v>295</v>
      </c>
      <c r="D20" s="189"/>
      <c r="E20" s="189"/>
      <c r="F20" s="189"/>
      <c r="G20" s="189"/>
      <c r="H20" s="189"/>
      <c r="I20" s="190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47" t="s">
        <v>225</v>
      </c>
      <c r="B22" s="148"/>
      <c r="C22" s="115">
        <v>133</v>
      </c>
      <c r="D22" s="161" t="s">
        <v>292</v>
      </c>
      <c r="E22" s="185"/>
      <c r="F22" s="186"/>
      <c r="G22" s="147"/>
      <c r="H22" s="191"/>
      <c r="I22" s="91"/>
      <c r="J22" s="10"/>
      <c r="K22" s="10"/>
      <c r="L22" s="10"/>
    </row>
    <row r="23" spans="1:12" ht="12.75">
      <c r="A23" s="88"/>
      <c r="B23" s="22"/>
      <c r="C23" s="16"/>
      <c r="D23" s="24"/>
      <c r="E23" s="24"/>
      <c r="F23" s="24"/>
      <c r="G23" s="24"/>
      <c r="H23" s="16"/>
      <c r="I23" s="89"/>
      <c r="J23" s="10"/>
      <c r="K23" s="10"/>
      <c r="L23" s="10"/>
    </row>
    <row r="24" spans="1:12" ht="12.75">
      <c r="A24" s="147" t="s">
        <v>226</v>
      </c>
      <c r="B24" s="148"/>
      <c r="C24" s="115">
        <v>21</v>
      </c>
      <c r="D24" s="161" t="s">
        <v>296</v>
      </c>
      <c r="E24" s="185"/>
      <c r="F24" s="185"/>
      <c r="G24" s="186"/>
      <c r="H24" s="51" t="s">
        <v>227</v>
      </c>
      <c r="I24" s="116">
        <v>105</v>
      </c>
      <c r="J24" s="10"/>
      <c r="K24" s="10"/>
      <c r="L24" s="10"/>
    </row>
    <row r="25" spans="1:12" ht="12.75">
      <c r="A25" s="88"/>
      <c r="B25" s="22"/>
      <c r="C25" s="16"/>
      <c r="D25" s="24"/>
      <c r="E25" s="24"/>
      <c r="F25" s="24"/>
      <c r="G25" s="22"/>
      <c r="H25" s="22" t="s">
        <v>284</v>
      </c>
      <c r="I25" s="92"/>
      <c r="J25" s="10"/>
      <c r="K25" s="10"/>
      <c r="L25" s="10"/>
    </row>
    <row r="26" spans="1:12" ht="12.75">
      <c r="A26" s="147" t="s">
        <v>228</v>
      </c>
      <c r="B26" s="148"/>
      <c r="C26" s="117" t="s">
        <v>297</v>
      </c>
      <c r="D26" s="25"/>
      <c r="E26" s="33"/>
      <c r="F26" s="24"/>
      <c r="G26" s="187" t="s">
        <v>229</v>
      </c>
      <c r="H26" s="148"/>
      <c r="I26" s="118" t="s">
        <v>298</v>
      </c>
      <c r="J26" s="10"/>
      <c r="K26" s="10"/>
      <c r="L26" s="10"/>
    </row>
    <row r="27" spans="1:12" ht="12.75">
      <c r="A27" s="88"/>
      <c r="B27" s="22"/>
      <c r="C27" s="16"/>
      <c r="D27" s="24"/>
      <c r="E27" s="24"/>
      <c r="F27" s="24"/>
      <c r="G27" s="24"/>
      <c r="H27" s="16"/>
      <c r="I27" s="93"/>
      <c r="J27" s="10"/>
      <c r="K27" s="10"/>
      <c r="L27" s="10"/>
    </row>
    <row r="28" spans="1:12" ht="12.75">
      <c r="A28" s="178" t="s">
        <v>230</v>
      </c>
      <c r="B28" s="179"/>
      <c r="C28" s="180"/>
      <c r="D28" s="180"/>
      <c r="E28" s="181" t="s">
        <v>231</v>
      </c>
      <c r="F28" s="182"/>
      <c r="G28" s="182"/>
      <c r="H28" s="183" t="s">
        <v>232</v>
      </c>
      <c r="I28" s="184"/>
      <c r="J28" s="10"/>
      <c r="K28" s="10"/>
      <c r="L28" s="10"/>
    </row>
    <row r="29" spans="1:12" ht="12.75">
      <c r="A29" s="94"/>
      <c r="B29" s="33"/>
      <c r="C29" s="33"/>
      <c r="D29" s="26"/>
      <c r="E29" s="16"/>
      <c r="F29" s="16"/>
      <c r="G29" s="16"/>
      <c r="H29" s="27"/>
      <c r="I29" s="93"/>
      <c r="J29" s="10"/>
      <c r="K29" s="10"/>
      <c r="L29" s="10"/>
    </row>
    <row r="30" spans="1:12" ht="12.75">
      <c r="A30" s="132" t="s">
        <v>299</v>
      </c>
      <c r="B30" s="133"/>
      <c r="C30" s="133"/>
      <c r="D30" s="134"/>
      <c r="E30" s="132" t="s">
        <v>300</v>
      </c>
      <c r="F30" s="133"/>
      <c r="G30" s="133"/>
      <c r="H30" s="135" t="s">
        <v>332</v>
      </c>
      <c r="I30" s="136"/>
      <c r="J30" s="10"/>
      <c r="K30" s="10"/>
      <c r="L30" s="10"/>
    </row>
    <row r="31" spans="1:12" ht="12.75">
      <c r="A31" s="88"/>
      <c r="B31" s="22"/>
      <c r="C31" s="21"/>
      <c r="D31" s="176"/>
      <c r="E31" s="176"/>
      <c r="F31" s="176"/>
      <c r="G31" s="177"/>
      <c r="H31" s="16"/>
      <c r="I31" s="95"/>
      <c r="J31" s="10"/>
      <c r="K31" s="10"/>
      <c r="L31" s="10"/>
    </row>
    <row r="32" spans="1:12" ht="12.75">
      <c r="A32" s="132" t="s">
        <v>301</v>
      </c>
      <c r="B32" s="133"/>
      <c r="C32" s="133"/>
      <c r="D32" s="134"/>
      <c r="E32" s="132" t="s">
        <v>300</v>
      </c>
      <c r="F32" s="133"/>
      <c r="G32" s="133"/>
      <c r="H32" s="135" t="s">
        <v>335</v>
      </c>
      <c r="I32" s="136"/>
      <c r="J32" s="10"/>
      <c r="K32" s="10"/>
      <c r="L32" s="10"/>
    </row>
    <row r="33" spans="1:12" ht="12.75">
      <c r="A33" s="88"/>
      <c r="B33" s="22"/>
      <c r="C33" s="21"/>
      <c r="D33" s="28"/>
      <c r="E33" s="28"/>
      <c r="F33" s="28"/>
      <c r="G33" s="29"/>
      <c r="H33" s="16"/>
      <c r="I33" s="96"/>
      <c r="J33" s="10"/>
      <c r="K33" s="10"/>
      <c r="L33" s="10"/>
    </row>
    <row r="34" spans="1:12" ht="12.75">
      <c r="A34" s="137" t="s">
        <v>302</v>
      </c>
      <c r="B34" s="138"/>
      <c r="C34" s="138"/>
      <c r="D34" s="139"/>
      <c r="E34" s="137" t="s">
        <v>303</v>
      </c>
      <c r="F34" s="138"/>
      <c r="G34" s="139"/>
      <c r="H34" s="174" t="s">
        <v>304</v>
      </c>
      <c r="I34" s="175"/>
      <c r="J34" s="10"/>
      <c r="K34" s="10"/>
      <c r="L34" s="10"/>
    </row>
    <row r="35" spans="1:12" ht="12.75">
      <c r="A35" s="88"/>
      <c r="B35" s="22"/>
      <c r="C35" s="21"/>
      <c r="D35" s="28"/>
      <c r="E35" s="28"/>
      <c r="F35" s="28"/>
      <c r="G35" s="29"/>
      <c r="H35" s="16"/>
      <c r="I35" s="96"/>
      <c r="J35" s="10"/>
      <c r="K35" s="10"/>
      <c r="L35" s="10"/>
    </row>
    <row r="36" spans="1:12" ht="12.75">
      <c r="A36" s="132" t="s">
        <v>305</v>
      </c>
      <c r="B36" s="133"/>
      <c r="C36" s="133"/>
      <c r="D36" s="134"/>
      <c r="E36" s="132" t="s">
        <v>306</v>
      </c>
      <c r="F36" s="133"/>
      <c r="G36" s="133"/>
      <c r="H36" s="135" t="s">
        <v>334</v>
      </c>
      <c r="I36" s="136"/>
      <c r="J36" s="10"/>
      <c r="K36" s="10"/>
      <c r="L36" s="10"/>
    </row>
    <row r="37" spans="1:12" ht="12.75">
      <c r="A37" s="97"/>
      <c r="B37" s="30"/>
      <c r="C37" s="169"/>
      <c r="D37" s="170"/>
      <c r="E37" s="16"/>
      <c r="F37" s="169"/>
      <c r="G37" s="170"/>
      <c r="H37" s="16"/>
      <c r="I37" s="89"/>
      <c r="J37" s="10"/>
      <c r="K37" s="10"/>
      <c r="L37" s="10"/>
    </row>
    <row r="38" spans="1:12" ht="12.75">
      <c r="A38" s="132" t="s">
        <v>307</v>
      </c>
      <c r="B38" s="133"/>
      <c r="C38" s="133"/>
      <c r="D38" s="134"/>
      <c r="E38" s="132" t="s">
        <v>300</v>
      </c>
      <c r="F38" s="133"/>
      <c r="G38" s="133"/>
      <c r="H38" s="135" t="s">
        <v>333</v>
      </c>
      <c r="I38" s="136"/>
      <c r="J38" s="10"/>
      <c r="K38" s="10"/>
      <c r="L38" s="10"/>
    </row>
    <row r="39" spans="1:12" ht="12.75">
      <c r="A39" s="97"/>
      <c r="B39" s="30"/>
      <c r="C39" s="31"/>
      <c r="D39" s="32"/>
      <c r="E39" s="16"/>
      <c r="F39" s="31"/>
      <c r="G39" s="32"/>
      <c r="H39" s="16"/>
      <c r="I39" s="89"/>
      <c r="J39" s="10"/>
      <c r="K39" s="10"/>
      <c r="L39" s="10"/>
    </row>
    <row r="40" spans="1:12" ht="12.75">
      <c r="A40" s="132" t="s">
        <v>308</v>
      </c>
      <c r="B40" s="133"/>
      <c r="C40" s="133"/>
      <c r="D40" s="134"/>
      <c r="E40" s="132" t="s">
        <v>309</v>
      </c>
      <c r="F40" s="133"/>
      <c r="G40" s="133"/>
      <c r="H40" s="135" t="s">
        <v>310</v>
      </c>
      <c r="I40" s="136"/>
      <c r="J40" s="10"/>
      <c r="K40" s="10"/>
      <c r="L40" s="10"/>
    </row>
    <row r="41" spans="1:12" ht="12.75">
      <c r="A41" s="127"/>
      <c r="B41" s="128"/>
      <c r="C41" s="128"/>
      <c r="D41" s="128"/>
      <c r="E41" s="129"/>
      <c r="F41" s="128"/>
      <c r="G41" s="128"/>
      <c r="H41" s="121"/>
      <c r="I41" s="130"/>
      <c r="J41" s="10"/>
      <c r="K41" s="10"/>
      <c r="L41" s="10"/>
    </row>
    <row r="42" spans="1:12" ht="12.75">
      <c r="A42" s="132" t="s">
        <v>322</v>
      </c>
      <c r="B42" s="133"/>
      <c r="C42" s="133"/>
      <c r="D42" s="134"/>
      <c r="E42" s="132" t="s">
        <v>300</v>
      </c>
      <c r="F42" s="133"/>
      <c r="G42" s="133"/>
      <c r="H42" s="135" t="s">
        <v>323</v>
      </c>
      <c r="I42" s="136"/>
      <c r="J42" s="10"/>
      <c r="K42" s="10"/>
      <c r="L42" s="10"/>
    </row>
    <row r="43" spans="1:12" ht="12.75">
      <c r="A43" s="127"/>
      <c r="B43" s="128"/>
      <c r="C43" s="128"/>
      <c r="D43" s="128"/>
      <c r="E43" s="129"/>
      <c r="F43" s="128"/>
      <c r="G43" s="128"/>
      <c r="H43" s="121"/>
      <c r="I43" s="130"/>
      <c r="J43" s="10"/>
      <c r="K43" s="10"/>
      <c r="L43" s="10"/>
    </row>
    <row r="44" spans="1:12" ht="12.75">
      <c r="A44" s="132" t="s">
        <v>324</v>
      </c>
      <c r="B44" s="133"/>
      <c r="C44" s="133"/>
      <c r="D44" s="134"/>
      <c r="E44" s="132" t="s">
        <v>300</v>
      </c>
      <c r="F44" s="133"/>
      <c r="G44" s="133"/>
      <c r="H44" s="135" t="s">
        <v>325</v>
      </c>
      <c r="I44" s="136"/>
      <c r="J44" s="10"/>
      <c r="K44" s="10"/>
      <c r="L44" s="10"/>
    </row>
    <row r="45" spans="1:12" ht="12.75">
      <c r="A45" s="127"/>
      <c r="B45" s="128"/>
      <c r="C45" s="128"/>
      <c r="D45" s="128"/>
      <c r="E45" s="129"/>
      <c r="F45" s="128"/>
      <c r="G45" s="128"/>
      <c r="H45" s="121"/>
      <c r="I45" s="130"/>
      <c r="J45" s="10"/>
      <c r="K45" s="10"/>
      <c r="L45" s="10"/>
    </row>
    <row r="46" spans="1:12" ht="12.75">
      <c r="A46" s="132" t="s">
        <v>326</v>
      </c>
      <c r="B46" s="133"/>
      <c r="C46" s="133"/>
      <c r="D46" s="134"/>
      <c r="E46" s="132" t="s">
        <v>329</v>
      </c>
      <c r="F46" s="133"/>
      <c r="G46" s="133"/>
      <c r="H46" s="135" t="s">
        <v>327</v>
      </c>
      <c r="I46" s="136"/>
      <c r="J46" s="10"/>
      <c r="K46" s="10"/>
      <c r="L46" s="10"/>
    </row>
    <row r="47" spans="1:12" ht="12.75">
      <c r="A47" s="127"/>
      <c r="B47" s="128"/>
      <c r="C47" s="128"/>
      <c r="D47" s="128"/>
      <c r="E47" s="129"/>
      <c r="F47" s="128"/>
      <c r="G47" s="128"/>
      <c r="H47" s="121"/>
      <c r="I47" s="130"/>
      <c r="J47" s="10"/>
      <c r="K47" s="10"/>
      <c r="L47" s="10"/>
    </row>
    <row r="48" spans="1:12" ht="12.75">
      <c r="A48" s="132" t="s">
        <v>328</v>
      </c>
      <c r="B48" s="133"/>
      <c r="C48" s="133"/>
      <c r="D48" s="134"/>
      <c r="E48" s="132" t="s">
        <v>300</v>
      </c>
      <c r="F48" s="133"/>
      <c r="G48" s="133"/>
      <c r="H48" s="135" t="s">
        <v>345</v>
      </c>
      <c r="I48" s="136"/>
      <c r="J48" s="10"/>
      <c r="K48" s="10"/>
      <c r="L48" s="10"/>
    </row>
    <row r="49" spans="1:12" ht="12.75">
      <c r="A49" s="127"/>
      <c r="B49" s="128"/>
      <c r="C49" s="128"/>
      <c r="D49" s="128"/>
      <c r="E49" s="129"/>
      <c r="F49" s="128"/>
      <c r="G49" s="128"/>
      <c r="H49" s="121"/>
      <c r="I49" s="130"/>
      <c r="J49" s="10"/>
      <c r="K49" s="10"/>
      <c r="L49" s="10"/>
    </row>
    <row r="50" spans="1:12" ht="12.75">
      <c r="A50" s="132" t="s">
        <v>330</v>
      </c>
      <c r="B50" s="133"/>
      <c r="C50" s="133"/>
      <c r="D50" s="134"/>
      <c r="E50" s="132" t="s">
        <v>300</v>
      </c>
      <c r="F50" s="133"/>
      <c r="G50" s="133"/>
      <c r="H50" s="135" t="s">
        <v>331</v>
      </c>
      <c r="I50" s="136"/>
      <c r="J50" s="10"/>
      <c r="K50" s="10"/>
      <c r="L50" s="10"/>
    </row>
    <row r="51" spans="1:12" ht="12.75">
      <c r="A51" s="127"/>
      <c r="B51" s="128"/>
      <c r="C51" s="128"/>
      <c r="D51" s="128"/>
      <c r="E51" s="129"/>
      <c r="F51" s="128"/>
      <c r="G51" s="128"/>
      <c r="H51" s="121"/>
      <c r="I51" s="130"/>
      <c r="J51" s="10"/>
      <c r="K51" s="10"/>
      <c r="L51" s="10"/>
    </row>
    <row r="52" spans="1:12" ht="12.75">
      <c r="A52" s="132" t="s">
        <v>336</v>
      </c>
      <c r="B52" s="133"/>
      <c r="C52" s="133"/>
      <c r="D52" s="134"/>
      <c r="E52" s="132" t="s">
        <v>344</v>
      </c>
      <c r="F52" s="133"/>
      <c r="G52" s="133"/>
      <c r="H52" s="135" t="s">
        <v>343</v>
      </c>
      <c r="I52" s="136"/>
      <c r="J52" s="10"/>
      <c r="K52" s="10"/>
      <c r="L52" s="10"/>
    </row>
    <row r="53" spans="1:12" ht="12.75">
      <c r="A53" s="119"/>
      <c r="B53" s="33"/>
      <c r="C53" s="33"/>
      <c r="D53" s="33"/>
      <c r="E53" s="23"/>
      <c r="F53" s="120"/>
      <c r="G53" s="120"/>
      <c r="H53" s="121"/>
      <c r="I53" s="98"/>
      <c r="J53" s="10"/>
      <c r="K53" s="10"/>
      <c r="L53" s="10"/>
    </row>
    <row r="54" spans="1:12" ht="12.75">
      <c r="A54" s="132" t="s">
        <v>337</v>
      </c>
      <c r="B54" s="133"/>
      <c r="C54" s="133"/>
      <c r="D54" s="134"/>
      <c r="E54" s="132" t="s">
        <v>300</v>
      </c>
      <c r="F54" s="133"/>
      <c r="G54" s="133"/>
      <c r="H54" s="135" t="s">
        <v>346</v>
      </c>
      <c r="I54" s="136"/>
      <c r="J54" s="10"/>
      <c r="K54" s="10"/>
      <c r="L54" s="10"/>
    </row>
    <row r="55" spans="1:12" ht="12.75">
      <c r="A55" s="127"/>
      <c r="B55" s="128"/>
      <c r="C55" s="128"/>
      <c r="D55" s="128"/>
      <c r="E55" s="129"/>
      <c r="F55" s="128"/>
      <c r="G55" s="128"/>
      <c r="H55" s="121"/>
      <c r="I55" s="130"/>
      <c r="J55" s="10"/>
      <c r="K55" s="10"/>
      <c r="L55" s="10"/>
    </row>
    <row r="56" spans="1:12" ht="12.75">
      <c r="A56" s="132" t="s">
        <v>338</v>
      </c>
      <c r="B56" s="133"/>
      <c r="C56" s="133"/>
      <c r="D56" s="134"/>
      <c r="E56" s="137" t="s">
        <v>347</v>
      </c>
      <c r="F56" s="138"/>
      <c r="G56" s="139"/>
      <c r="H56" s="135" t="s">
        <v>348</v>
      </c>
      <c r="I56" s="136"/>
      <c r="J56" s="10"/>
      <c r="K56" s="10"/>
      <c r="L56" s="10"/>
    </row>
    <row r="57" spans="1:12" ht="12.75">
      <c r="A57" s="127"/>
      <c r="B57" s="128"/>
      <c r="C57" s="128"/>
      <c r="D57" s="128"/>
      <c r="E57" s="129"/>
      <c r="F57" s="128"/>
      <c r="G57" s="128"/>
      <c r="H57" s="121"/>
      <c r="I57" s="130"/>
      <c r="J57" s="10"/>
      <c r="K57" s="10"/>
      <c r="L57" s="10"/>
    </row>
    <row r="58" spans="1:12" ht="12.75">
      <c r="A58" s="132" t="s">
        <v>339</v>
      </c>
      <c r="B58" s="133"/>
      <c r="C58" s="133"/>
      <c r="D58" s="134"/>
      <c r="E58" s="137" t="s">
        <v>349</v>
      </c>
      <c r="F58" s="138"/>
      <c r="G58" s="139"/>
      <c r="H58" s="135" t="s">
        <v>350</v>
      </c>
      <c r="I58" s="136"/>
      <c r="J58" s="10"/>
      <c r="K58" s="10"/>
      <c r="L58" s="10"/>
    </row>
    <row r="59" spans="1:12" ht="12.75">
      <c r="A59" s="127"/>
      <c r="B59" s="128"/>
      <c r="C59" s="128"/>
      <c r="D59" s="128"/>
      <c r="E59" s="129"/>
      <c r="F59" s="128"/>
      <c r="G59" s="128"/>
      <c r="H59" s="121"/>
      <c r="I59" s="130"/>
      <c r="J59" s="10"/>
      <c r="K59" s="10"/>
      <c r="L59" s="10"/>
    </row>
    <row r="60" spans="1:12" ht="12.75">
      <c r="A60" s="132" t="s">
        <v>340</v>
      </c>
      <c r="B60" s="133"/>
      <c r="C60" s="133"/>
      <c r="D60" s="134"/>
      <c r="E60" s="132" t="s">
        <v>300</v>
      </c>
      <c r="F60" s="133"/>
      <c r="G60" s="133"/>
      <c r="H60" s="135" t="s">
        <v>352</v>
      </c>
      <c r="I60" s="136"/>
      <c r="J60" s="10"/>
      <c r="K60" s="10"/>
      <c r="L60" s="10"/>
    </row>
    <row r="61" spans="1:12" ht="12.75">
      <c r="A61" s="127"/>
      <c r="B61" s="128"/>
      <c r="C61" s="128"/>
      <c r="D61" s="128"/>
      <c r="E61" s="129"/>
      <c r="F61" s="128"/>
      <c r="G61" s="128"/>
      <c r="H61" s="121"/>
      <c r="I61" s="130"/>
      <c r="J61" s="10"/>
      <c r="K61" s="10"/>
      <c r="L61" s="10"/>
    </row>
    <row r="62" spans="1:12" ht="12.75">
      <c r="A62" s="132" t="s">
        <v>341</v>
      </c>
      <c r="B62" s="133"/>
      <c r="C62" s="133"/>
      <c r="D62" s="134"/>
      <c r="E62" s="132" t="s">
        <v>351</v>
      </c>
      <c r="F62" s="133"/>
      <c r="G62" s="133"/>
      <c r="H62" s="135"/>
      <c r="I62" s="136"/>
      <c r="J62" s="10"/>
      <c r="K62" s="10"/>
      <c r="L62" s="10"/>
    </row>
    <row r="63" spans="1:12" ht="12.75">
      <c r="A63" s="127"/>
      <c r="B63" s="128"/>
      <c r="C63" s="128"/>
      <c r="D63" s="128"/>
      <c r="E63" s="129"/>
      <c r="F63" s="128"/>
      <c r="G63" s="128"/>
      <c r="H63" s="121"/>
      <c r="I63" s="130"/>
      <c r="J63" s="10"/>
      <c r="K63" s="10"/>
      <c r="L63" s="10"/>
    </row>
    <row r="64" spans="1:12" ht="12.75">
      <c r="A64" s="132" t="s">
        <v>342</v>
      </c>
      <c r="B64" s="133"/>
      <c r="C64" s="133"/>
      <c r="D64" s="134"/>
      <c r="E64" s="132" t="s">
        <v>353</v>
      </c>
      <c r="F64" s="133"/>
      <c r="G64" s="133"/>
      <c r="H64" s="135"/>
      <c r="I64" s="136"/>
      <c r="J64" s="10"/>
      <c r="K64" s="10"/>
      <c r="L64" s="10"/>
    </row>
    <row r="65" spans="1:12" ht="12.75">
      <c r="A65" s="127"/>
      <c r="B65" s="128"/>
      <c r="C65" s="128"/>
      <c r="D65" s="128"/>
      <c r="E65" s="129"/>
      <c r="F65" s="128"/>
      <c r="G65" s="128"/>
      <c r="H65" s="121"/>
      <c r="I65" s="130"/>
      <c r="J65" s="10"/>
      <c r="K65" s="10"/>
      <c r="L65" s="10"/>
    </row>
    <row r="66" spans="1:12" ht="12.75">
      <c r="A66" s="99"/>
      <c r="B66" s="34"/>
      <c r="C66" s="34"/>
      <c r="D66" s="20"/>
      <c r="E66" s="20"/>
      <c r="F66" s="34"/>
      <c r="G66" s="20"/>
      <c r="H66" s="20"/>
      <c r="I66" s="100"/>
      <c r="J66" s="10"/>
      <c r="K66" s="10"/>
      <c r="L66" s="10"/>
    </row>
    <row r="67" spans="1:12" ht="12.75">
      <c r="A67" s="142" t="s">
        <v>233</v>
      </c>
      <c r="B67" s="143"/>
      <c r="C67" s="135" t="s">
        <v>311</v>
      </c>
      <c r="D67" s="136"/>
      <c r="E67" s="26"/>
      <c r="F67" s="161" t="s">
        <v>312</v>
      </c>
      <c r="G67" s="162"/>
      <c r="H67" s="162"/>
      <c r="I67" s="163"/>
      <c r="J67" s="10"/>
      <c r="K67" s="10"/>
      <c r="L67" s="10"/>
    </row>
    <row r="68" spans="1:12" ht="12.75">
      <c r="A68" s="97"/>
      <c r="B68" s="30"/>
      <c r="C68" s="169"/>
      <c r="D68" s="170"/>
      <c r="E68" s="16"/>
      <c r="F68" s="169"/>
      <c r="G68" s="171"/>
      <c r="H68" s="35"/>
      <c r="I68" s="101"/>
      <c r="J68" s="10"/>
      <c r="K68" s="10"/>
      <c r="L68" s="10"/>
    </row>
    <row r="69" spans="1:12" ht="12.75">
      <c r="A69" s="142" t="s">
        <v>234</v>
      </c>
      <c r="B69" s="143"/>
      <c r="C69" s="172" t="s">
        <v>313</v>
      </c>
      <c r="D69" s="173"/>
      <c r="E69" s="173"/>
      <c r="F69" s="173"/>
      <c r="G69" s="173"/>
      <c r="H69" s="173"/>
      <c r="I69" s="173"/>
      <c r="J69" s="10"/>
      <c r="K69" s="10"/>
      <c r="L69" s="10"/>
    </row>
    <row r="70" spans="1:12" ht="12.75">
      <c r="A70" s="88"/>
      <c r="B70" s="22"/>
      <c r="C70" s="21" t="s">
        <v>235</v>
      </c>
      <c r="D70" s="16"/>
      <c r="E70" s="16"/>
      <c r="F70" s="16"/>
      <c r="G70" s="16"/>
      <c r="H70" s="16"/>
      <c r="I70" s="89"/>
      <c r="J70" s="10"/>
      <c r="K70" s="10"/>
      <c r="L70" s="10"/>
    </row>
    <row r="71" spans="1:12" ht="12.75">
      <c r="A71" s="142" t="s">
        <v>236</v>
      </c>
      <c r="B71" s="143"/>
      <c r="C71" s="164" t="s">
        <v>314</v>
      </c>
      <c r="D71" s="165"/>
      <c r="E71" s="166"/>
      <c r="F71" s="16"/>
      <c r="G71" s="51" t="s">
        <v>237</v>
      </c>
      <c r="H71" s="164" t="s">
        <v>315</v>
      </c>
      <c r="I71" s="166"/>
      <c r="J71" s="10"/>
      <c r="K71" s="10"/>
      <c r="L71" s="10"/>
    </row>
    <row r="72" spans="1:12" ht="12.75">
      <c r="A72" s="88"/>
      <c r="B72" s="22"/>
      <c r="C72" s="21"/>
      <c r="D72" s="16"/>
      <c r="E72" s="16"/>
      <c r="F72" s="16"/>
      <c r="G72" s="16"/>
      <c r="H72" s="16"/>
      <c r="I72" s="89"/>
      <c r="J72" s="10"/>
      <c r="K72" s="10"/>
      <c r="L72" s="10"/>
    </row>
    <row r="73" spans="1:12" ht="12.75">
      <c r="A73" s="142" t="s">
        <v>223</v>
      </c>
      <c r="B73" s="143"/>
      <c r="C73" s="144" t="s">
        <v>294</v>
      </c>
      <c r="D73" s="145"/>
      <c r="E73" s="145"/>
      <c r="F73" s="145"/>
      <c r="G73" s="145"/>
      <c r="H73" s="145"/>
      <c r="I73" s="146"/>
      <c r="J73" s="10"/>
      <c r="K73" s="10"/>
      <c r="L73" s="10"/>
    </row>
    <row r="74" spans="1:12" ht="12.75">
      <c r="A74" s="88"/>
      <c r="B74" s="22"/>
      <c r="C74" s="16"/>
      <c r="D74" s="16"/>
      <c r="E74" s="16"/>
      <c r="F74" s="16"/>
      <c r="G74" s="16"/>
      <c r="H74" s="16"/>
      <c r="I74" s="89"/>
      <c r="J74" s="10"/>
      <c r="K74" s="10"/>
      <c r="L74" s="10"/>
    </row>
    <row r="75" spans="1:12" ht="12.75">
      <c r="A75" s="147" t="s">
        <v>238</v>
      </c>
      <c r="B75" s="148"/>
      <c r="C75" s="149" t="s">
        <v>316</v>
      </c>
      <c r="D75" s="150"/>
      <c r="E75" s="150"/>
      <c r="F75" s="150"/>
      <c r="G75" s="150"/>
      <c r="H75" s="150"/>
      <c r="I75" s="151"/>
      <c r="J75" s="10"/>
      <c r="K75" s="10"/>
      <c r="L75" s="10"/>
    </row>
    <row r="76" spans="1:12" ht="12.75">
      <c r="A76" s="102"/>
      <c r="B76" s="20"/>
      <c r="C76" s="157" t="s">
        <v>239</v>
      </c>
      <c r="D76" s="157"/>
      <c r="E76" s="157"/>
      <c r="F76" s="157"/>
      <c r="G76" s="157"/>
      <c r="H76" s="157"/>
      <c r="I76" s="103"/>
      <c r="J76" s="10"/>
      <c r="K76" s="10"/>
      <c r="L76" s="10"/>
    </row>
    <row r="77" spans="1:12" ht="12.75">
      <c r="A77" s="102"/>
      <c r="B77" s="20"/>
      <c r="C77" s="36"/>
      <c r="D77" s="36"/>
      <c r="E77" s="36"/>
      <c r="F77" s="36"/>
      <c r="G77" s="36"/>
      <c r="H77" s="36"/>
      <c r="I77" s="103"/>
      <c r="J77" s="10"/>
      <c r="K77" s="10"/>
      <c r="L77" s="10"/>
    </row>
    <row r="78" spans="1:12" ht="12.75">
      <c r="A78" s="102"/>
      <c r="B78" s="152" t="s">
        <v>240</v>
      </c>
      <c r="C78" s="153"/>
      <c r="D78" s="153"/>
      <c r="E78" s="153"/>
      <c r="F78" s="49"/>
      <c r="G78" s="49"/>
      <c r="H78" s="49"/>
      <c r="I78" s="104"/>
      <c r="J78" s="10"/>
      <c r="K78" s="10"/>
      <c r="L78" s="10"/>
    </row>
    <row r="79" spans="1:12" ht="12.75">
      <c r="A79" s="102"/>
      <c r="B79" s="154" t="s">
        <v>272</v>
      </c>
      <c r="C79" s="155"/>
      <c r="D79" s="155"/>
      <c r="E79" s="155"/>
      <c r="F79" s="155"/>
      <c r="G79" s="155"/>
      <c r="H79" s="155"/>
      <c r="I79" s="156"/>
      <c r="J79" s="10"/>
      <c r="K79" s="10"/>
      <c r="L79" s="10"/>
    </row>
    <row r="80" spans="1:12" ht="12.75">
      <c r="A80" s="102"/>
      <c r="B80" s="154" t="s">
        <v>273</v>
      </c>
      <c r="C80" s="155"/>
      <c r="D80" s="155"/>
      <c r="E80" s="155"/>
      <c r="F80" s="155"/>
      <c r="G80" s="155"/>
      <c r="H80" s="155"/>
      <c r="I80" s="104"/>
      <c r="J80" s="10"/>
      <c r="K80" s="10"/>
      <c r="L80" s="10"/>
    </row>
    <row r="81" spans="1:12" ht="12.75">
      <c r="A81" s="102"/>
      <c r="B81" s="154" t="s">
        <v>274</v>
      </c>
      <c r="C81" s="155"/>
      <c r="D81" s="155"/>
      <c r="E81" s="155"/>
      <c r="F81" s="155"/>
      <c r="G81" s="155"/>
      <c r="H81" s="155"/>
      <c r="I81" s="156"/>
      <c r="J81" s="10"/>
      <c r="K81" s="10"/>
      <c r="L81" s="10"/>
    </row>
    <row r="82" spans="1:12" ht="12.75">
      <c r="A82" s="102"/>
      <c r="B82" s="154" t="s">
        <v>275</v>
      </c>
      <c r="C82" s="155"/>
      <c r="D82" s="155"/>
      <c r="E82" s="155"/>
      <c r="F82" s="155"/>
      <c r="G82" s="155"/>
      <c r="H82" s="155"/>
      <c r="I82" s="156"/>
      <c r="J82" s="10"/>
      <c r="K82" s="10"/>
      <c r="L82" s="10"/>
    </row>
    <row r="83" spans="1:12" ht="12.75">
      <c r="A83" s="102"/>
      <c r="B83" s="105"/>
      <c r="C83" s="106"/>
      <c r="D83" s="106"/>
      <c r="E83" s="106"/>
      <c r="F83" s="106"/>
      <c r="G83" s="106"/>
      <c r="H83" s="106"/>
      <c r="I83" s="107"/>
      <c r="J83" s="10"/>
      <c r="K83" s="10"/>
      <c r="L83" s="10"/>
    </row>
    <row r="84" spans="1:12" ht="13.5" thickBot="1">
      <c r="A84" s="108" t="s">
        <v>241</v>
      </c>
      <c r="B84" s="16"/>
      <c r="C84" s="16"/>
      <c r="D84" s="16"/>
      <c r="E84" s="16"/>
      <c r="F84" s="16"/>
      <c r="G84" s="37"/>
      <c r="H84" s="38"/>
      <c r="I84" s="109"/>
      <c r="J84" s="10"/>
      <c r="K84" s="10"/>
      <c r="L84" s="10"/>
    </row>
    <row r="85" spans="1:12" ht="12.75">
      <c r="A85" s="84"/>
      <c r="B85" s="16"/>
      <c r="C85" s="16"/>
      <c r="D85" s="16"/>
      <c r="E85" s="20" t="s">
        <v>242</v>
      </c>
      <c r="F85" s="33"/>
      <c r="G85" s="158" t="s">
        <v>243</v>
      </c>
      <c r="H85" s="159"/>
      <c r="I85" s="160"/>
      <c r="J85" s="10"/>
      <c r="K85" s="10"/>
      <c r="L85" s="10"/>
    </row>
    <row r="86" spans="1:12" ht="12.75">
      <c r="A86" s="110"/>
      <c r="B86" s="111"/>
      <c r="C86" s="112"/>
      <c r="D86" s="112"/>
      <c r="E86" s="112"/>
      <c r="F86" s="112"/>
      <c r="G86" s="140"/>
      <c r="H86" s="141"/>
      <c r="I86" s="113"/>
      <c r="J86" s="10"/>
      <c r="K86" s="10"/>
      <c r="L86" s="10"/>
    </row>
  </sheetData>
  <sheetProtection/>
  <protectedRanges>
    <protectedRange sqref="E2 H2 C6:D6 C8:D8 C10:D10 C12:I12 C20:I20 I24" name="Range1"/>
    <protectedRange sqref="C14:D14" name="Range1_2"/>
    <protectedRange sqref="F14:I14" name="Range1_3"/>
    <protectedRange sqref="C16:I16" name="Range1_4"/>
    <protectedRange sqref="C18:I18" name="Range1_5"/>
    <protectedRange sqref="C22:F22" name="Range1_6"/>
    <protectedRange sqref="C24:G24" name="Range1_7"/>
    <protectedRange sqref="C26" name="Range1_8"/>
    <protectedRange sqref="I26" name="Range1_9"/>
    <protectedRange sqref="A30:I30 E42:G52 E54:G55 E57:G57 E59:G65" name="Range1_10"/>
    <protectedRange sqref="A32:G32" name="Range1_11"/>
    <protectedRange sqref="A34:G34 E56:G56 E58:G58" name="Range1_12"/>
    <protectedRange sqref="E38:G38" name="Range1_13"/>
  </protectedRanges>
  <mergeCells count="109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68:D68"/>
    <mergeCell ref="F68:G68"/>
    <mergeCell ref="C69:I69"/>
    <mergeCell ref="C37:D37"/>
    <mergeCell ref="F37:G37"/>
    <mergeCell ref="A38:D38"/>
    <mergeCell ref="E38:G38"/>
    <mergeCell ref="H38:I38"/>
    <mergeCell ref="A40:D40"/>
    <mergeCell ref="C76:H76"/>
    <mergeCell ref="G85:I85"/>
    <mergeCell ref="A69:B69"/>
    <mergeCell ref="A67:B67"/>
    <mergeCell ref="C67:D67"/>
    <mergeCell ref="F67:I67"/>
    <mergeCell ref="A71:B71"/>
    <mergeCell ref="C71:E71"/>
    <mergeCell ref="H71:I71"/>
    <mergeCell ref="G86:H86"/>
    <mergeCell ref="A73:B73"/>
    <mergeCell ref="C73:I73"/>
    <mergeCell ref="A75:B75"/>
    <mergeCell ref="C75:I75"/>
    <mergeCell ref="B78:E78"/>
    <mergeCell ref="B79:I79"/>
    <mergeCell ref="B80:H80"/>
    <mergeCell ref="B81:I81"/>
    <mergeCell ref="B82:I82"/>
    <mergeCell ref="A42:D42"/>
    <mergeCell ref="E42:G42"/>
    <mergeCell ref="H42:I42"/>
    <mergeCell ref="A44:D44"/>
    <mergeCell ref="E44:G44"/>
    <mergeCell ref="H44:I44"/>
    <mergeCell ref="A46:D46"/>
    <mergeCell ref="E46:G46"/>
    <mergeCell ref="H46:I46"/>
    <mergeCell ref="A48:D48"/>
    <mergeCell ref="E48:G48"/>
    <mergeCell ref="H48:I48"/>
    <mergeCell ref="A50:D50"/>
    <mergeCell ref="E50:G50"/>
    <mergeCell ref="H50:I50"/>
    <mergeCell ref="A52:D52"/>
    <mergeCell ref="E52:G52"/>
    <mergeCell ref="H52:I52"/>
    <mergeCell ref="A54:D54"/>
    <mergeCell ref="E54:G54"/>
    <mergeCell ref="H54:I54"/>
    <mergeCell ref="A56:D56"/>
    <mergeCell ref="E56:G56"/>
    <mergeCell ref="H56:I56"/>
    <mergeCell ref="A58:D58"/>
    <mergeCell ref="E58:G58"/>
    <mergeCell ref="H58:I58"/>
    <mergeCell ref="A60:D60"/>
    <mergeCell ref="E60:G60"/>
    <mergeCell ref="H60:I60"/>
    <mergeCell ref="A62:D62"/>
    <mergeCell ref="E62:G62"/>
    <mergeCell ref="H62:I62"/>
    <mergeCell ref="A64:D64"/>
    <mergeCell ref="E64:G64"/>
    <mergeCell ref="H64:I6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gra@ingra.hr"/>
    <hyperlink ref="C20" r:id="rId2" display="www.ingra.hr"/>
    <hyperlink ref="C73" r:id="rId3" display="ingra@ingra.hr"/>
  </hyperlinks>
  <printOptions/>
  <pageMargins left="0.75" right="0.75" top="1" bottom="1" header="0.5" footer="0.5"/>
  <pageSetup horizontalDpi="600" verticalDpi="600" orientation="portrait" paperSize="9" scale="6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view="pageBreakPreview" zoomScale="110" zoomScaleSheetLayoutView="110" zoomScalePageLayoutView="0" workbookViewId="0" topLeftCell="A1">
      <selection activeCell="L13" sqref="L13"/>
    </sheetView>
  </sheetViews>
  <sheetFormatPr defaultColWidth="9.140625" defaultRowHeight="12.75"/>
  <cols>
    <col min="1" max="9" width="9.140625" style="52" customWidth="1"/>
    <col min="10" max="11" width="11.00390625" style="52" customWidth="1"/>
    <col min="12" max="12" width="15.57421875" style="52" customWidth="1"/>
    <col min="13" max="13" width="11.28125" style="52" bestFit="1" customWidth="1"/>
    <col min="14" max="16384" width="9.140625" style="52" customWidth="1"/>
  </cols>
  <sheetData>
    <row r="1" spans="1:11" ht="12.75" customHeight="1">
      <c r="A1" s="208" t="s">
        <v>127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320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 t="s">
        <v>317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>
      <c r="A4" s="213" t="s">
        <v>50</v>
      </c>
      <c r="B4" s="214"/>
      <c r="C4" s="214"/>
      <c r="D4" s="214"/>
      <c r="E4" s="214"/>
      <c r="F4" s="214"/>
      <c r="G4" s="214"/>
      <c r="H4" s="215"/>
      <c r="I4" s="58" t="s">
        <v>244</v>
      </c>
      <c r="J4" s="59" t="s">
        <v>285</v>
      </c>
      <c r="K4" s="60" t="s">
        <v>286</v>
      </c>
    </row>
    <row r="5" spans="1:11" ht="12.75">
      <c r="A5" s="216">
        <v>1</v>
      </c>
      <c r="B5" s="216"/>
      <c r="C5" s="216"/>
      <c r="D5" s="216"/>
      <c r="E5" s="216"/>
      <c r="F5" s="216"/>
      <c r="G5" s="216"/>
      <c r="H5" s="216"/>
      <c r="I5" s="57">
        <v>2</v>
      </c>
      <c r="J5" s="56">
        <v>3</v>
      </c>
      <c r="K5" s="56">
        <v>4</v>
      </c>
    </row>
    <row r="6" spans="1:11" ht="12.7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9"/>
    </row>
    <row r="7" spans="1:11" ht="12.75">
      <c r="A7" s="220" t="s">
        <v>51</v>
      </c>
      <c r="B7" s="221"/>
      <c r="C7" s="221"/>
      <c r="D7" s="221"/>
      <c r="E7" s="221"/>
      <c r="F7" s="221"/>
      <c r="G7" s="221"/>
      <c r="H7" s="222"/>
      <c r="I7" s="3">
        <v>1</v>
      </c>
      <c r="J7" s="6"/>
      <c r="K7" s="6"/>
    </row>
    <row r="8" spans="1:11" ht="12.75">
      <c r="A8" s="223" t="s">
        <v>8</v>
      </c>
      <c r="B8" s="224"/>
      <c r="C8" s="224"/>
      <c r="D8" s="224"/>
      <c r="E8" s="224"/>
      <c r="F8" s="224"/>
      <c r="G8" s="224"/>
      <c r="H8" s="225"/>
      <c r="I8" s="1">
        <v>2</v>
      </c>
      <c r="J8" s="53">
        <f>J9+J16+J26+J35+J39</f>
        <v>1068755349</v>
      </c>
      <c r="K8" s="53">
        <f>K9+K16+K26+K35+K39</f>
        <v>1017306310</v>
      </c>
    </row>
    <row r="9" spans="1:11" ht="12.75">
      <c r="A9" s="226" t="s">
        <v>171</v>
      </c>
      <c r="B9" s="227"/>
      <c r="C9" s="227"/>
      <c r="D9" s="227"/>
      <c r="E9" s="227"/>
      <c r="F9" s="227"/>
      <c r="G9" s="227"/>
      <c r="H9" s="228"/>
      <c r="I9" s="1">
        <v>3</v>
      </c>
      <c r="J9" s="53">
        <f>SUM(J10:J15)</f>
        <v>5079699</v>
      </c>
      <c r="K9" s="53">
        <f>SUM(K10:K15)</f>
        <v>5079699</v>
      </c>
    </row>
    <row r="10" spans="1:11" ht="12.75">
      <c r="A10" s="226" t="s">
        <v>99</v>
      </c>
      <c r="B10" s="227"/>
      <c r="C10" s="227"/>
      <c r="D10" s="227"/>
      <c r="E10" s="227"/>
      <c r="F10" s="227"/>
      <c r="G10" s="227"/>
      <c r="H10" s="228"/>
      <c r="I10" s="1">
        <v>4</v>
      </c>
      <c r="J10" s="7"/>
      <c r="K10" s="7"/>
    </row>
    <row r="11" spans="1:11" ht="12.75">
      <c r="A11" s="226" t="s">
        <v>9</v>
      </c>
      <c r="B11" s="227"/>
      <c r="C11" s="227"/>
      <c r="D11" s="227"/>
      <c r="E11" s="227"/>
      <c r="F11" s="227"/>
      <c r="G11" s="227"/>
      <c r="H11" s="228"/>
      <c r="I11" s="1">
        <v>5</v>
      </c>
      <c r="J11" s="7"/>
      <c r="K11" s="7"/>
    </row>
    <row r="12" spans="1:11" ht="12.75">
      <c r="A12" s="226" t="s">
        <v>100</v>
      </c>
      <c r="B12" s="227"/>
      <c r="C12" s="227"/>
      <c r="D12" s="227"/>
      <c r="E12" s="227"/>
      <c r="F12" s="227"/>
      <c r="G12" s="227"/>
      <c r="H12" s="228"/>
      <c r="I12" s="1">
        <v>6</v>
      </c>
      <c r="J12" s="7">
        <v>5079699</v>
      </c>
      <c r="K12" s="7">
        <v>5079699</v>
      </c>
    </row>
    <row r="13" spans="1:11" ht="12.75">
      <c r="A13" s="226" t="s">
        <v>174</v>
      </c>
      <c r="B13" s="227"/>
      <c r="C13" s="227"/>
      <c r="D13" s="227"/>
      <c r="E13" s="227"/>
      <c r="F13" s="227"/>
      <c r="G13" s="227"/>
      <c r="H13" s="228"/>
      <c r="I13" s="1">
        <v>7</v>
      </c>
      <c r="J13" s="7"/>
      <c r="K13" s="7"/>
    </row>
    <row r="14" spans="1:11" ht="12.75">
      <c r="A14" s="226" t="s">
        <v>175</v>
      </c>
      <c r="B14" s="227"/>
      <c r="C14" s="227"/>
      <c r="D14" s="227"/>
      <c r="E14" s="227"/>
      <c r="F14" s="227"/>
      <c r="G14" s="227"/>
      <c r="H14" s="228"/>
      <c r="I14" s="1">
        <v>8</v>
      </c>
      <c r="J14" s="7"/>
      <c r="K14" s="7"/>
    </row>
    <row r="15" spans="1:11" ht="12.75">
      <c r="A15" s="226" t="s">
        <v>176</v>
      </c>
      <c r="B15" s="227"/>
      <c r="C15" s="227"/>
      <c r="D15" s="227"/>
      <c r="E15" s="227"/>
      <c r="F15" s="227"/>
      <c r="G15" s="227"/>
      <c r="H15" s="228"/>
      <c r="I15" s="1">
        <v>9</v>
      </c>
      <c r="J15" s="7"/>
      <c r="K15" s="7"/>
    </row>
    <row r="16" spans="1:13" ht="12.75">
      <c r="A16" s="226" t="s">
        <v>172</v>
      </c>
      <c r="B16" s="227"/>
      <c r="C16" s="227"/>
      <c r="D16" s="227"/>
      <c r="E16" s="227"/>
      <c r="F16" s="227"/>
      <c r="G16" s="227"/>
      <c r="H16" s="228"/>
      <c r="I16" s="1">
        <v>10</v>
      </c>
      <c r="J16" s="53">
        <f>SUM(J17:J25)</f>
        <v>227715516</v>
      </c>
      <c r="K16" s="53">
        <f>SUM(K17:K25)</f>
        <v>229988976</v>
      </c>
      <c r="L16" s="122"/>
      <c r="M16" s="122"/>
    </row>
    <row r="17" spans="1:11" ht="12.75">
      <c r="A17" s="226" t="s">
        <v>177</v>
      </c>
      <c r="B17" s="227"/>
      <c r="C17" s="227"/>
      <c r="D17" s="227"/>
      <c r="E17" s="227"/>
      <c r="F17" s="227"/>
      <c r="G17" s="227"/>
      <c r="H17" s="228"/>
      <c r="I17" s="1">
        <v>11</v>
      </c>
      <c r="J17" s="7">
        <v>13915295</v>
      </c>
      <c r="K17" s="7">
        <v>13915295</v>
      </c>
    </row>
    <row r="18" spans="1:12" ht="12.75">
      <c r="A18" s="226" t="s">
        <v>213</v>
      </c>
      <c r="B18" s="227"/>
      <c r="C18" s="227"/>
      <c r="D18" s="227"/>
      <c r="E18" s="227"/>
      <c r="F18" s="227"/>
      <c r="G18" s="227"/>
      <c r="H18" s="228"/>
      <c r="I18" s="1">
        <v>12</v>
      </c>
      <c r="J18" s="7">
        <v>80502303</v>
      </c>
      <c r="K18" s="7">
        <v>78448225</v>
      </c>
      <c r="L18" s="122"/>
    </row>
    <row r="19" spans="1:11" ht="12.75">
      <c r="A19" s="226" t="s">
        <v>178</v>
      </c>
      <c r="B19" s="227"/>
      <c r="C19" s="227"/>
      <c r="D19" s="227"/>
      <c r="E19" s="227"/>
      <c r="F19" s="227"/>
      <c r="G19" s="227"/>
      <c r="H19" s="228"/>
      <c r="I19" s="1">
        <v>13</v>
      </c>
      <c r="J19" s="7">
        <v>339619</v>
      </c>
      <c r="K19" s="7">
        <v>351274</v>
      </c>
    </row>
    <row r="20" spans="1:11" ht="12.75">
      <c r="A20" s="226" t="s">
        <v>21</v>
      </c>
      <c r="B20" s="227"/>
      <c r="C20" s="227"/>
      <c r="D20" s="227"/>
      <c r="E20" s="227"/>
      <c r="F20" s="227"/>
      <c r="G20" s="227"/>
      <c r="H20" s="228"/>
      <c r="I20" s="1">
        <v>14</v>
      </c>
      <c r="J20" s="7">
        <v>574963</v>
      </c>
      <c r="K20" s="7">
        <v>289874</v>
      </c>
    </row>
    <row r="21" spans="1:12" ht="12.75">
      <c r="A21" s="226" t="s">
        <v>22</v>
      </c>
      <c r="B21" s="227"/>
      <c r="C21" s="227"/>
      <c r="D21" s="227"/>
      <c r="E21" s="227"/>
      <c r="F21" s="227"/>
      <c r="G21" s="227"/>
      <c r="H21" s="228"/>
      <c r="I21" s="1">
        <v>15</v>
      </c>
      <c r="J21" s="7"/>
      <c r="K21" s="7"/>
      <c r="L21" s="122"/>
    </row>
    <row r="22" spans="1:11" ht="12.75">
      <c r="A22" s="226" t="s">
        <v>63</v>
      </c>
      <c r="B22" s="227"/>
      <c r="C22" s="227"/>
      <c r="D22" s="227"/>
      <c r="E22" s="227"/>
      <c r="F22" s="227"/>
      <c r="G22" s="227"/>
      <c r="H22" s="228"/>
      <c r="I22" s="1">
        <v>16</v>
      </c>
      <c r="J22" s="7"/>
      <c r="K22" s="7"/>
    </row>
    <row r="23" spans="1:11" ht="12.75">
      <c r="A23" s="226" t="s">
        <v>64</v>
      </c>
      <c r="B23" s="227"/>
      <c r="C23" s="227"/>
      <c r="D23" s="227"/>
      <c r="E23" s="227"/>
      <c r="F23" s="227"/>
      <c r="G23" s="227"/>
      <c r="H23" s="228"/>
      <c r="I23" s="1">
        <v>17</v>
      </c>
      <c r="J23" s="7"/>
      <c r="K23" s="7"/>
    </row>
    <row r="24" spans="1:11" ht="12.75">
      <c r="A24" s="226" t="s">
        <v>65</v>
      </c>
      <c r="B24" s="227"/>
      <c r="C24" s="227"/>
      <c r="D24" s="227"/>
      <c r="E24" s="227"/>
      <c r="F24" s="227"/>
      <c r="G24" s="227"/>
      <c r="H24" s="228"/>
      <c r="I24" s="1">
        <v>18</v>
      </c>
      <c r="J24" s="7">
        <v>49796</v>
      </c>
      <c r="K24" s="7">
        <v>49796</v>
      </c>
    </row>
    <row r="25" spans="1:11" ht="12.75">
      <c r="A25" s="226" t="s">
        <v>66</v>
      </c>
      <c r="B25" s="227"/>
      <c r="C25" s="227"/>
      <c r="D25" s="227"/>
      <c r="E25" s="227"/>
      <c r="F25" s="227"/>
      <c r="G25" s="227"/>
      <c r="H25" s="228"/>
      <c r="I25" s="1">
        <v>19</v>
      </c>
      <c r="J25" s="7">
        <v>132333540</v>
      </c>
      <c r="K25" s="7">
        <v>136934512</v>
      </c>
    </row>
    <row r="26" spans="1:11" ht="12.75">
      <c r="A26" s="226" t="s">
        <v>159</v>
      </c>
      <c r="B26" s="227"/>
      <c r="C26" s="227"/>
      <c r="D26" s="227"/>
      <c r="E26" s="227"/>
      <c r="F26" s="227"/>
      <c r="G26" s="227"/>
      <c r="H26" s="228"/>
      <c r="I26" s="1">
        <v>20</v>
      </c>
      <c r="J26" s="53">
        <f>SUM(J27:J34)</f>
        <v>36736273</v>
      </c>
      <c r="K26" s="53">
        <f>SUM(K27:K34)</f>
        <v>38683606</v>
      </c>
    </row>
    <row r="27" spans="1:11" ht="12.75">
      <c r="A27" s="226" t="s">
        <v>67</v>
      </c>
      <c r="B27" s="227"/>
      <c r="C27" s="227"/>
      <c r="D27" s="227"/>
      <c r="E27" s="227"/>
      <c r="F27" s="227"/>
      <c r="G27" s="227"/>
      <c r="H27" s="228"/>
      <c r="I27" s="1">
        <v>21</v>
      </c>
      <c r="J27" s="7"/>
      <c r="K27" s="7"/>
    </row>
    <row r="28" spans="1:11" ht="12.75">
      <c r="A28" s="226" t="s">
        <v>68</v>
      </c>
      <c r="B28" s="227"/>
      <c r="C28" s="227"/>
      <c r="D28" s="227"/>
      <c r="E28" s="227"/>
      <c r="F28" s="227"/>
      <c r="G28" s="227"/>
      <c r="H28" s="228"/>
      <c r="I28" s="1">
        <v>22</v>
      </c>
      <c r="J28" s="7"/>
      <c r="K28" s="7"/>
    </row>
    <row r="29" spans="1:13" ht="12.75">
      <c r="A29" s="226" t="s">
        <v>69</v>
      </c>
      <c r="B29" s="227"/>
      <c r="C29" s="227"/>
      <c r="D29" s="227"/>
      <c r="E29" s="227"/>
      <c r="F29" s="227"/>
      <c r="G29" s="227"/>
      <c r="H29" s="228"/>
      <c r="I29" s="1">
        <v>23</v>
      </c>
      <c r="J29" s="7">
        <v>26935953</v>
      </c>
      <c r="K29" s="7">
        <v>26935953</v>
      </c>
      <c r="L29" s="122"/>
      <c r="M29" s="122"/>
    </row>
    <row r="30" spans="1:11" ht="12.75">
      <c r="A30" s="226" t="s">
        <v>74</v>
      </c>
      <c r="B30" s="227"/>
      <c r="C30" s="227"/>
      <c r="D30" s="227"/>
      <c r="E30" s="227"/>
      <c r="F30" s="227"/>
      <c r="G30" s="227"/>
      <c r="H30" s="228"/>
      <c r="I30" s="1">
        <v>24</v>
      </c>
      <c r="J30" s="7"/>
      <c r="K30" s="7"/>
    </row>
    <row r="31" spans="1:13" ht="12.75">
      <c r="A31" s="226" t="s">
        <v>75</v>
      </c>
      <c r="B31" s="227"/>
      <c r="C31" s="227"/>
      <c r="D31" s="227"/>
      <c r="E31" s="227"/>
      <c r="F31" s="227"/>
      <c r="G31" s="227"/>
      <c r="H31" s="228"/>
      <c r="I31" s="1">
        <v>25</v>
      </c>
      <c r="J31" s="7">
        <v>102000</v>
      </c>
      <c r="K31" s="7">
        <v>102761</v>
      </c>
      <c r="L31" s="122"/>
      <c r="M31" s="122"/>
    </row>
    <row r="32" spans="1:11" ht="12.75">
      <c r="A32" s="226" t="s">
        <v>76</v>
      </c>
      <c r="B32" s="227"/>
      <c r="C32" s="227"/>
      <c r="D32" s="227"/>
      <c r="E32" s="227"/>
      <c r="F32" s="227"/>
      <c r="G32" s="227"/>
      <c r="H32" s="228"/>
      <c r="I32" s="1">
        <v>26</v>
      </c>
      <c r="J32" s="7">
        <v>9295</v>
      </c>
      <c r="K32" s="7"/>
    </row>
    <row r="33" spans="1:11" ht="12.75">
      <c r="A33" s="226" t="s">
        <v>70</v>
      </c>
      <c r="B33" s="227"/>
      <c r="C33" s="227"/>
      <c r="D33" s="227"/>
      <c r="E33" s="227"/>
      <c r="F33" s="227"/>
      <c r="G33" s="227"/>
      <c r="H33" s="228"/>
      <c r="I33" s="1">
        <v>27</v>
      </c>
      <c r="J33" s="7"/>
      <c r="K33" s="7">
        <v>1955867</v>
      </c>
    </row>
    <row r="34" spans="1:11" ht="12.75">
      <c r="A34" s="226" t="s">
        <v>152</v>
      </c>
      <c r="B34" s="227"/>
      <c r="C34" s="227"/>
      <c r="D34" s="227"/>
      <c r="E34" s="227"/>
      <c r="F34" s="227"/>
      <c r="G34" s="227"/>
      <c r="H34" s="228"/>
      <c r="I34" s="1">
        <v>28</v>
      </c>
      <c r="J34" s="7">
        <v>9689025</v>
      </c>
      <c r="K34" s="7">
        <v>9689025</v>
      </c>
    </row>
    <row r="35" spans="1:12" ht="12.75">
      <c r="A35" s="226" t="s">
        <v>153</v>
      </c>
      <c r="B35" s="227"/>
      <c r="C35" s="227"/>
      <c r="D35" s="227"/>
      <c r="E35" s="227"/>
      <c r="F35" s="227"/>
      <c r="G35" s="227"/>
      <c r="H35" s="228"/>
      <c r="I35" s="1">
        <v>29</v>
      </c>
      <c r="J35" s="53">
        <f>SUM(J36:J38)</f>
        <v>799223861</v>
      </c>
      <c r="K35" s="53">
        <f>SUM(K36:K38)</f>
        <v>743554029</v>
      </c>
      <c r="L35" s="122"/>
    </row>
    <row r="36" spans="1:13" ht="12.75">
      <c r="A36" s="226" t="s">
        <v>71</v>
      </c>
      <c r="B36" s="227"/>
      <c r="C36" s="227"/>
      <c r="D36" s="227"/>
      <c r="E36" s="227"/>
      <c r="F36" s="227"/>
      <c r="G36" s="227"/>
      <c r="H36" s="228"/>
      <c r="I36" s="1">
        <v>30</v>
      </c>
      <c r="J36" s="7"/>
      <c r="K36" s="7"/>
      <c r="M36" s="122"/>
    </row>
    <row r="37" spans="1:11" ht="12.75">
      <c r="A37" s="226" t="s">
        <v>72</v>
      </c>
      <c r="B37" s="227"/>
      <c r="C37" s="227"/>
      <c r="D37" s="227"/>
      <c r="E37" s="227"/>
      <c r="F37" s="227"/>
      <c r="G37" s="227"/>
      <c r="H37" s="228"/>
      <c r="I37" s="1">
        <v>31</v>
      </c>
      <c r="J37" s="7"/>
      <c r="K37" s="7"/>
    </row>
    <row r="38" spans="1:12" ht="12.75">
      <c r="A38" s="226" t="s">
        <v>73</v>
      </c>
      <c r="B38" s="227"/>
      <c r="C38" s="227"/>
      <c r="D38" s="227"/>
      <c r="E38" s="227"/>
      <c r="F38" s="227"/>
      <c r="G38" s="227"/>
      <c r="H38" s="228"/>
      <c r="I38" s="1">
        <v>32</v>
      </c>
      <c r="J38" s="7">
        <v>799223861</v>
      </c>
      <c r="K38" s="7">
        <v>743554029</v>
      </c>
      <c r="L38" s="122"/>
    </row>
    <row r="39" spans="1:11" ht="12.75">
      <c r="A39" s="226" t="s">
        <v>154</v>
      </c>
      <c r="B39" s="227"/>
      <c r="C39" s="227"/>
      <c r="D39" s="227"/>
      <c r="E39" s="227"/>
      <c r="F39" s="227"/>
      <c r="G39" s="227"/>
      <c r="H39" s="228"/>
      <c r="I39" s="1">
        <v>33</v>
      </c>
      <c r="J39" s="7"/>
      <c r="K39" s="7"/>
    </row>
    <row r="40" spans="1:13" ht="12.75">
      <c r="A40" s="223" t="s">
        <v>206</v>
      </c>
      <c r="B40" s="224"/>
      <c r="C40" s="224"/>
      <c r="D40" s="224"/>
      <c r="E40" s="224"/>
      <c r="F40" s="224"/>
      <c r="G40" s="224"/>
      <c r="H40" s="225"/>
      <c r="I40" s="1">
        <v>34</v>
      </c>
      <c r="J40" s="53">
        <f>J41+J49+J56+J64</f>
        <v>450406318.8</v>
      </c>
      <c r="K40" s="53">
        <f>K41+K49+K56+K64</f>
        <v>441270048</v>
      </c>
      <c r="M40" s="122"/>
    </row>
    <row r="41" spans="1:12" ht="12.75">
      <c r="A41" s="226" t="s">
        <v>91</v>
      </c>
      <c r="B41" s="227"/>
      <c r="C41" s="227"/>
      <c r="D41" s="227"/>
      <c r="E41" s="227"/>
      <c r="F41" s="227"/>
      <c r="G41" s="227"/>
      <c r="H41" s="228"/>
      <c r="I41" s="1">
        <v>35</v>
      </c>
      <c r="J41" s="53">
        <f>SUM(J42:J48)</f>
        <v>261383674</v>
      </c>
      <c r="K41" s="53">
        <f>SUM(K42:K48)</f>
        <v>219802249</v>
      </c>
      <c r="L41" s="122"/>
    </row>
    <row r="42" spans="1:11" ht="12.75">
      <c r="A42" s="226" t="s">
        <v>103</v>
      </c>
      <c r="B42" s="227"/>
      <c r="C42" s="227"/>
      <c r="D42" s="227"/>
      <c r="E42" s="227"/>
      <c r="F42" s="227"/>
      <c r="G42" s="227"/>
      <c r="H42" s="228"/>
      <c r="I42" s="1">
        <v>36</v>
      </c>
      <c r="J42" s="7">
        <v>11643</v>
      </c>
      <c r="K42" s="7">
        <v>25210</v>
      </c>
    </row>
    <row r="43" spans="1:11" ht="12.75">
      <c r="A43" s="226" t="s">
        <v>104</v>
      </c>
      <c r="B43" s="227"/>
      <c r="C43" s="227"/>
      <c r="D43" s="227"/>
      <c r="E43" s="227"/>
      <c r="F43" s="227"/>
      <c r="G43" s="227"/>
      <c r="H43" s="228"/>
      <c r="I43" s="1">
        <v>37</v>
      </c>
      <c r="J43" s="7">
        <v>18925217</v>
      </c>
      <c r="K43" s="7">
        <v>19413918</v>
      </c>
    </row>
    <row r="44" spans="1:11" ht="12.75">
      <c r="A44" s="226" t="s">
        <v>77</v>
      </c>
      <c r="B44" s="227"/>
      <c r="C44" s="227"/>
      <c r="D44" s="227"/>
      <c r="E44" s="227"/>
      <c r="F44" s="227"/>
      <c r="G44" s="227"/>
      <c r="H44" s="228"/>
      <c r="I44" s="1">
        <v>38</v>
      </c>
      <c r="J44" s="7">
        <v>242446814</v>
      </c>
      <c r="K44" s="7">
        <v>200363121</v>
      </c>
    </row>
    <row r="45" spans="1:12" ht="12.75">
      <c r="A45" s="226" t="s">
        <v>78</v>
      </c>
      <c r="B45" s="227"/>
      <c r="C45" s="227"/>
      <c r="D45" s="227"/>
      <c r="E45" s="227"/>
      <c r="F45" s="227"/>
      <c r="G45" s="227"/>
      <c r="H45" s="228"/>
      <c r="I45" s="1">
        <v>39</v>
      </c>
      <c r="J45" s="7"/>
      <c r="K45" s="7"/>
      <c r="L45" s="122"/>
    </row>
    <row r="46" spans="1:11" ht="12.75">
      <c r="A46" s="226" t="s">
        <v>79</v>
      </c>
      <c r="B46" s="227"/>
      <c r="C46" s="227"/>
      <c r="D46" s="227"/>
      <c r="E46" s="227"/>
      <c r="F46" s="227"/>
      <c r="G46" s="227"/>
      <c r="H46" s="228"/>
      <c r="I46" s="1">
        <v>40</v>
      </c>
      <c r="J46" s="7"/>
      <c r="K46" s="7"/>
    </row>
    <row r="47" spans="1:11" ht="12.75">
      <c r="A47" s="226" t="s">
        <v>80</v>
      </c>
      <c r="B47" s="227"/>
      <c r="C47" s="227"/>
      <c r="D47" s="227"/>
      <c r="E47" s="227"/>
      <c r="F47" s="227"/>
      <c r="G47" s="227"/>
      <c r="H47" s="228"/>
      <c r="I47" s="1">
        <v>41</v>
      </c>
      <c r="J47" s="7"/>
      <c r="K47" s="7"/>
    </row>
    <row r="48" spans="1:11" ht="12.75">
      <c r="A48" s="226" t="s">
        <v>81</v>
      </c>
      <c r="B48" s="227"/>
      <c r="C48" s="227"/>
      <c r="D48" s="227"/>
      <c r="E48" s="227"/>
      <c r="F48" s="227"/>
      <c r="G48" s="227"/>
      <c r="H48" s="228"/>
      <c r="I48" s="1">
        <v>42</v>
      </c>
      <c r="J48" s="7"/>
      <c r="K48" s="7"/>
    </row>
    <row r="49" spans="1:13" ht="12.75">
      <c r="A49" s="226" t="s">
        <v>92</v>
      </c>
      <c r="B49" s="227"/>
      <c r="C49" s="227"/>
      <c r="D49" s="227"/>
      <c r="E49" s="227"/>
      <c r="F49" s="227"/>
      <c r="G49" s="227"/>
      <c r="H49" s="228"/>
      <c r="I49" s="1">
        <v>43</v>
      </c>
      <c r="J49" s="53">
        <f>SUM(J50:J55)</f>
        <v>122046236.8</v>
      </c>
      <c r="K49" s="53">
        <f>SUM(K50:K55)</f>
        <v>156529238</v>
      </c>
      <c r="L49" s="122"/>
      <c r="M49" s="122"/>
    </row>
    <row r="50" spans="1:12" ht="12.75">
      <c r="A50" s="226" t="s">
        <v>166</v>
      </c>
      <c r="B50" s="227"/>
      <c r="C50" s="227"/>
      <c r="D50" s="227"/>
      <c r="E50" s="227"/>
      <c r="F50" s="227"/>
      <c r="G50" s="227"/>
      <c r="H50" s="228"/>
      <c r="I50" s="1">
        <v>44</v>
      </c>
      <c r="J50" s="7">
        <v>5364772.8</v>
      </c>
      <c r="K50" s="7">
        <v>4318832</v>
      </c>
      <c r="L50" s="122"/>
    </row>
    <row r="51" spans="1:12" ht="12.75">
      <c r="A51" s="226" t="s">
        <v>167</v>
      </c>
      <c r="B51" s="227"/>
      <c r="C51" s="227"/>
      <c r="D51" s="227"/>
      <c r="E51" s="227"/>
      <c r="F51" s="227"/>
      <c r="G51" s="227"/>
      <c r="H51" s="228"/>
      <c r="I51" s="1">
        <v>45</v>
      </c>
      <c r="J51" s="7">
        <v>97957482</v>
      </c>
      <c r="K51" s="7">
        <v>112797365</v>
      </c>
      <c r="L51" s="122"/>
    </row>
    <row r="52" spans="1:11" ht="12.75">
      <c r="A52" s="226" t="s">
        <v>168</v>
      </c>
      <c r="B52" s="227"/>
      <c r="C52" s="227"/>
      <c r="D52" s="227"/>
      <c r="E52" s="227"/>
      <c r="F52" s="227"/>
      <c r="G52" s="227"/>
      <c r="H52" s="228"/>
      <c r="I52" s="1">
        <v>46</v>
      </c>
      <c r="J52" s="7"/>
      <c r="K52" s="7"/>
    </row>
    <row r="53" spans="1:12" ht="12.75">
      <c r="A53" s="226" t="s">
        <v>169</v>
      </c>
      <c r="B53" s="227"/>
      <c r="C53" s="227"/>
      <c r="D53" s="227"/>
      <c r="E53" s="227"/>
      <c r="F53" s="227"/>
      <c r="G53" s="227"/>
      <c r="H53" s="228"/>
      <c r="I53" s="1">
        <v>47</v>
      </c>
      <c r="J53" s="7">
        <v>208641</v>
      </c>
      <c r="K53" s="7">
        <v>193158</v>
      </c>
      <c r="L53" s="122"/>
    </row>
    <row r="54" spans="1:11" ht="12.75">
      <c r="A54" s="226" t="s">
        <v>5</v>
      </c>
      <c r="B54" s="227"/>
      <c r="C54" s="227"/>
      <c r="D54" s="227"/>
      <c r="E54" s="227"/>
      <c r="F54" s="227"/>
      <c r="G54" s="227"/>
      <c r="H54" s="228"/>
      <c r="I54" s="1">
        <v>48</v>
      </c>
      <c r="J54" s="7">
        <v>1628220</v>
      </c>
      <c r="K54" s="7">
        <v>1676748</v>
      </c>
    </row>
    <row r="55" spans="1:12" ht="12.75">
      <c r="A55" s="226" t="s">
        <v>6</v>
      </c>
      <c r="B55" s="227"/>
      <c r="C55" s="227"/>
      <c r="D55" s="227"/>
      <c r="E55" s="227"/>
      <c r="F55" s="227"/>
      <c r="G55" s="227"/>
      <c r="H55" s="228"/>
      <c r="I55" s="1">
        <v>49</v>
      </c>
      <c r="J55" s="7">
        <v>16887121</v>
      </c>
      <c r="K55" s="7">
        <v>37543135</v>
      </c>
      <c r="L55" s="122"/>
    </row>
    <row r="56" spans="1:11" ht="12.75">
      <c r="A56" s="226" t="s">
        <v>93</v>
      </c>
      <c r="B56" s="227"/>
      <c r="C56" s="227"/>
      <c r="D56" s="227"/>
      <c r="E56" s="227"/>
      <c r="F56" s="227"/>
      <c r="G56" s="227"/>
      <c r="H56" s="228"/>
      <c r="I56" s="1">
        <v>50</v>
      </c>
      <c r="J56" s="53">
        <f>SUM(J57:J63)</f>
        <v>62452038</v>
      </c>
      <c r="K56" s="53">
        <f>SUM(K57:K63)</f>
        <v>62039439</v>
      </c>
    </row>
    <row r="57" spans="1:11" ht="12.75">
      <c r="A57" s="226" t="s">
        <v>67</v>
      </c>
      <c r="B57" s="227"/>
      <c r="C57" s="227"/>
      <c r="D57" s="227"/>
      <c r="E57" s="227"/>
      <c r="F57" s="227"/>
      <c r="G57" s="227"/>
      <c r="H57" s="228"/>
      <c r="I57" s="1">
        <v>51</v>
      </c>
      <c r="J57" s="7"/>
      <c r="K57" s="7"/>
    </row>
    <row r="58" spans="1:11" ht="12.75">
      <c r="A58" s="226" t="s">
        <v>68</v>
      </c>
      <c r="B58" s="227"/>
      <c r="C58" s="227"/>
      <c r="D58" s="227"/>
      <c r="E58" s="227"/>
      <c r="F58" s="227"/>
      <c r="G58" s="227"/>
      <c r="H58" s="228"/>
      <c r="I58" s="1">
        <v>52</v>
      </c>
      <c r="J58" s="7">
        <v>6045720</v>
      </c>
      <c r="K58" s="7">
        <v>6046220</v>
      </c>
    </row>
    <row r="59" spans="1:11" ht="12.75">
      <c r="A59" s="226" t="s">
        <v>208</v>
      </c>
      <c r="B59" s="227"/>
      <c r="C59" s="227"/>
      <c r="D59" s="227"/>
      <c r="E59" s="227"/>
      <c r="F59" s="227"/>
      <c r="G59" s="227"/>
      <c r="H59" s="228"/>
      <c r="I59" s="1">
        <v>53</v>
      </c>
      <c r="J59" s="7"/>
      <c r="K59" s="7"/>
    </row>
    <row r="60" spans="1:11" ht="12.75">
      <c r="A60" s="226" t="s">
        <v>74</v>
      </c>
      <c r="B60" s="227"/>
      <c r="C60" s="227"/>
      <c r="D60" s="227"/>
      <c r="E60" s="227"/>
      <c r="F60" s="227"/>
      <c r="G60" s="227"/>
      <c r="H60" s="228"/>
      <c r="I60" s="1">
        <v>54</v>
      </c>
      <c r="J60" s="7"/>
      <c r="K60" s="7"/>
    </row>
    <row r="61" spans="1:12" ht="12.75">
      <c r="A61" s="226" t="s">
        <v>75</v>
      </c>
      <c r="B61" s="227"/>
      <c r="C61" s="227"/>
      <c r="D61" s="227"/>
      <c r="E61" s="227"/>
      <c r="F61" s="227"/>
      <c r="G61" s="227"/>
      <c r="H61" s="228"/>
      <c r="I61" s="1">
        <v>55</v>
      </c>
      <c r="J61" s="7">
        <v>2115581</v>
      </c>
      <c r="K61" s="7">
        <v>1601634</v>
      </c>
      <c r="L61" s="126"/>
    </row>
    <row r="62" spans="1:11" ht="12.75">
      <c r="A62" s="226" t="s">
        <v>76</v>
      </c>
      <c r="B62" s="227"/>
      <c r="C62" s="227"/>
      <c r="D62" s="227"/>
      <c r="E62" s="227"/>
      <c r="F62" s="227"/>
      <c r="G62" s="227"/>
      <c r="H62" s="228"/>
      <c r="I62" s="1">
        <v>56</v>
      </c>
      <c r="J62" s="7">
        <v>54290737</v>
      </c>
      <c r="K62" s="7">
        <v>54391585</v>
      </c>
    </row>
    <row r="63" spans="1:12" ht="12.75">
      <c r="A63" s="226" t="s">
        <v>40</v>
      </c>
      <c r="B63" s="227"/>
      <c r="C63" s="227"/>
      <c r="D63" s="227"/>
      <c r="E63" s="227"/>
      <c r="F63" s="227"/>
      <c r="G63" s="227"/>
      <c r="H63" s="228"/>
      <c r="I63" s="1">
        <v>57</v>
      </c>
      <c r="J63" s="7"/>
      <c r="K63" s="7"/>
      <c r="L63" s="126"/>
    </row>
    <row r="64" spans="1:11" ht="12.75">
      <c r="A64" s="226" t="s">
        <v>173</v>
      </c>
      <c r="B64" s="227"/>
      <c r="C64" s="227"/>
      <c r="D64" s="227"/>
      <c r="E64" s="227"/>
      <c r="F64" s="227"/>
      <c r="G64" s="227"/>
      <c r="H64" s="228"/>
      <c r="I64" s="1">
        <v>58</v>
      </c>
      <c r="J64" s="7">
        <v>4524370</v>
      </c>
      <c r="K64" s="7">
        <v>2899122</v>
      </c>
    </row>
    <row r="65" spans="1:12" ht="12.75">
      <c r="A65" s="223" t="s">
        <v>47</v>
      </c>
      <c r="B65" s="224"/>
      <c r="C65" s="224"/>
      <c r="D65" s="224"/>
      <c r="E65" s="224"/>
      <c r="F65" s="224"/>
      <c r="G65" s="224"/>
      <c r="H65" s="225"/>
      <c r="I65" s="1">
        <v>59</v>
      </c>
      <c r="J65" s="7">
        <v>56579625</v>
      </c>
      <c r="K65" s="7">
        <v>56579625</v>
      </c>
      <c r="L65" s="124"/>
    </row>
    <row r="66" spans="1:12" ht="12.75">
      <c r="A66" s="223" t="s">
        <v>207</v>
      </c>
      <c r="B66" s="224"/>
      <c r="C66" s="224"/>
      <c r="D66" s="224"/>
      <c r="E66" s="224"/>
      <c r="F66" s="224"/>
      <c r="G66" s="224"/>
      <c r="H66" s="225"/>
      <c r="I66" s="1">
        <v>60</v>
      </c>
      <c r="J66" s="53">
        <f>J7+J8+J40+J65</f>
        <v>1575741292.8</v>
      </c>
      <c r="K66" s="53">
        <f>K7+K8+K40+K65</f>
        <v>1515155983</v>
      </c>
      <c r="L66" s="126"/>
    </row>
    <row r="67" spans="1:12" ht="12.75">
      <c r="A67" s="229" t="s">
        <v>82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>
        <v>157967000</v>
      </c>
      <c r="K67" s="8">
        <v>147277994</v>
      </c>
      <c r="L67" s="126"/>
    </row>
    <row r="68" spans="1:11" ht="12.75">
      <c r="A68" s="232" t="s">
        <v>49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2" ht="12.75">
      <c r="A69" s="220" t="s">
        <v>160</v>
      </c>
      <c r="B69" s="221"/>
      <c r="C69" s="221"/>
      <c r="D69" s="221"/>
      <c r="E69" s="221"/>
      <c r="F69" s="221"/>
      <c r="G69" s="221"/>
      <c r="H69" s="222"/>
      <c r="I69" s="3">
        <v>62</v>
      </c>
      <c r="J69" s="54">
        <f>J70+J71+J72+J78+J79+J82+J85</f>
        <v>409840574</v>
      </c>
      <c r="K69" s="54">
        <f>K70+K71+K72+K78+K79+K82+K85</f>
        <v>338348266</v>
      </c>
      <c r="L69" s="122"/>
    </row>
    <row r="70" spans="1:11" ht="12.75">
      <c r="A70" s="226" t="s">
        <v>117</v>
      </c>
      <c r="B70" s="227"/>
      <c r="C70" s="227"/>
      <c r="D70" s="227"/>
      <c r="E70" s="227"/>
      <c r="F70" s="227"/>
      <c r="G70" s="227"/>
      <c r="H70" s="228"/>
      <c r="I70" s="1">
        <v>63</v>
      </c>
      <c r="J70" s="7">
        <v>270904000</v>
      </c>
      <c r="K70" s="7">
        <v>270904000</v>
      </c>
    </row>
    <row r="71" spans="1:11" ht="12.75">
      <c r="A71" s="226" t="s">
        <v>118</v>
      </c>
      <c r="B71" s="227"/>
      <c r="C71" s="227"/>
      <c r="D71" s="227"/>
      <c r="E71" s="227"/>
      <c r="F71" s="227"/>
      <c r="G71" s="227"/>
      <c r="H71" s="228"/>
      <c r="I71" s="1">
        <v>64</v>
      </c>
      <c r="J71" s="7">
        <v>160634352</v>
      </c>
      <c r="K71" s="7">
        <v>85140629</v>
      </c>
    </row>
    <row r="72" spans="1:11" ht="12.75">
      <c r="A72" s="226" t="s">
        <v>119</v>
      </c>
      <c r="B72" s="227"/>
      <c r="C72" s="227"/>
      <c r="D72" s="227"/>
      <c r="E72" s="227"/>
      <c r="F72" s="227"/>
      <c r="G72" s="227"/>
      <c r="H72" s="228"/>
      <c r="I72" s="1">
        <v>65</v>
      </c>
      <c r="J72" s="53">
        <f>J73+J74-J75+J76+J77</f>
        <v>27767630</v>
      </c>
      <c r="K72" s="53">
        <f>K73+K74-K75+K76+K77</f>
        <v>12604869</v>
      </c>
    </row>
    <row r="73" spans="1:11" ht="12.75">
      <c r="A73" s="226" t="s">
        <v>120</v>
      </c>
      <c r="B73" s="227"/>
      <c r="C73" s="227"/>
      <c r="D73" s="227"/>
      <c r="E73" s="227"/>
      <c r="F73" s="227"/>
      <c r="G73" s="227"/>
      <c r="H73" s="228"/>
      <c r="I73" s="1">
        <v>66</v>
      </c>
      <c r="J73" s="7">
        <v>8266600</v>
      </c>
      <c r="K73" s="7">
        <v>8266600</v>
      </c>
    </row>
    <row r="74" spans="1:11" ht="12.75">
      <c r="A74" s="226" t="s">
        <v>121</v>
      </c>
      <c r="B74" s="227"/>
      <c r="C74" s="227"/>
      <c r="D74" s="227"/>
      <c r="E74" s="227"/>
      <c r="F74" s="227"/>
      <c r="G74" s="227"/>
      <c r="H74" s="228"/>
      <c r="I74" s="1">
        <v>67</v>
      </c>
      <c r="J74" s="7">
        <v>9000000</v>
      </c>
      <c r="K74" s="7">
        <v>9000000</v>
      </c>
    </row>
    <row r="75" spans="1:12" ht="12.75">
      <c r="A75" s="226" t="s">
        <v>109</v>
      </c>
      <c r="B75" s="227"/>
      <c r="C75" s="227"/>
      <c r="D75" s="227"/>
      <c r="E75" s="227"/>
      <c r="F75" s="227"/>
      <c r="G75" s="227"/>
      <c r="H75" s="228"/>
      <c r="I75" s="1">
        <v>68</v>
      </c>
      <c r="J75" s="7"/>
      <c r="K75" s="7"/>
      <c r="L75" s="126"/>
    </row>
    <row r="76" spans="1:12" ht="12.75">
      <c r="A76" s="226" t="s">
        <v>110</v>
      </c>
      <c r="B76" s="227"/>
      <c r="C76" s="227"/>
      <c r="D76" s="227"/>
      <c r="E76" s="227"/>
      <c r="F76" s="227"/>
      <c r="G76" s="227"/>
      <c r="H76" s="228"/>
      <c r="I76" s="1">
        <v>69</v>
      </c>
      <c r="J76" s="7"/>
      <c r="K76" s="7"/>
      <c r="L76" s="122"/>
    </row>
    <row r="77" spans="1:12" ht="12.75">
      <c r="A77" s="226" t="s">
        <v>111</v>
      </c>
      <c r="B77" s="227"/>
      <c r="C77" s="227"/>
      <c r="D77" s="227"/>
      <c r="E77" s="227"/>
      <c r="F77" s="227"/>
      <c r="G77" s="227"/>
      <c r="H77" s="228"/>
      <c r="I77" s="1">
        <v>70</v>
      </c>
      <c r="J77" s="7">
        <v>10501030</v>
      </c>
      <c r="K77" s="7">
        <v>-4661731</v>
      </c>
      <c r="L77" s="122"/>
    </row>
    <row r="78" spans="1:11" ht="12.75">
      <c r="A78" s="226" t="s">
        <v>112</v>
      </c>
      <c r="B78" s="227"/>
      <c r="C78" s="227"/>
      <c r="D78" s="227"/>
      <c r="E78" s="227"/>
      <c r="F78" s="227"/>
      <c r="G78" s="227"/>
      <c r="H78" s="228"/>
      <c r="I78" s="1">
        <v>71</v>
      </c>
      <c r="J78" s="7">
        <v>40584018</v>
      </c>
      <c r="K78" s="7">
        <v>39757078</v>
      </c>
    </row>
    <row r="79" spans="1:12" ht="12.75">
      <c r="A79" s="226" t="s">
        <v>204</v>
      </c>
      <c r="B79" s="227"/>
      <c r="C79" s="227"/>
      <c r="D79" s="227"/>
      <c r="E79" s="227"/>
      <c r="F79" s="227"/>
      <c r="G79" s="227"/>
      <c r="H79" s="228"/>
      <c r="I79" s="1">
        <v>72</v>
      </c>
      <c r="J79" s="53">
        <f>J80-J81</f>
        <v>0</v>
      </c>
      <c r="K79" s="53">
        <f>K80-K81</f>
        <v>0</v>
      </c>
      <c r="L79" s="122"/>
    </row>
    <row r="80" spans="1:11" ht="12.75">
      <c r="A80" s="235" t="s">
        <v>138</v>
      </c>
      <c r="B80" s="236"/>
      <c r="C80" s="236"/>
      <c r="D80" s="236"/>
      <c r="E80" s="236"/>
      <c r="F80" s="236"/>
      <c r="G80" s="236"/>
      <c r="H80" s="237"/>
      <c r="I80" s="1">
        <v>73</v>
      </c>
      <c r="J80" s="7"/>
      <c r="K80" s="7"/>
    </row>
    <row r="81" spans="1:12" ht="12.75">
      <c r="A81" s="235" t="s">
        <v>139</v>
      </c>
      <c r="B81" s="236"/>
      <c r="C81" s="236"/>
      <c r="D81" s="236"/>
      <c r="E81" s="236"/>
      <c r="F81" s="236"/>
      <c r="G81" s="236"/>
      <c r="H81" s="237"/>
      <c r="I81" s="1">
        <v>74</v>
      </c>
      <c r="J81" s="7"/>
      <c r="K81" s="7"/>
      <c r="L81" s="122"/>
    </row>
    <row r="82" spans="1:11" ht="12.75">
      <c r="A82" s="226" t="s">
        <v>205</v>
      </c>
      <c r="B82" s="227"/>
      <c r="C82" s="227"/>
      <c r="D82" s="227"/>
      <c r="E82" s="227"/>
      <c r="F82" s="227"/>
      <c r="G82" s="227"/>
      <c r="H82" s="228"/>
      <c r="I82" s="1">
        <v>75</v>
      </c>
      <c r="J82" s="53">
        <f>J83-J84</f>
        <v>-89527602</v>
      </c>
      <c r="K82" s="53">
        <f>K83-K84</f>
        <v>-70137503</v>
      </c>
    </row>
    <row r="83" spans="1:11" ht="12.75">
      <c r="A83" s="235" t="s">
        <v>140</v>
      </c>
      <c r="B83" s="236"/>
      <c r="C83" s="236"/>
      <c r="D83" s="236"/>
      <c r="E83" s="236"/>
      <c r="F83" s="236"/>
      <c r="G83" s="236"/>
      <c r="H83" s="237"/>
      <c r="I83" s="1">
        <v>76</v>
      </c>
      <c r="J83" s="7"/>
      <c r="K83" s="7"/>
    </row>
    <row r="84" spans="1:11" ht="12.75">
      <c r="A84" s="235" t="s">
        <v>141</v>
      </c>
      <c r="B84" s="236"/>
      <c r="C84" s="236"/>
      <c r="D84" s="236"/>
      <c r="E84" s="236"/>
      <c r="F84" s="236"/>
      <c r="G84" s="236"/>
      <c r="H84" s="237"/>
      <c r="I84" s="1">
        <v>77</v>
      </c>
      <c r="J84" s="7">
        <v>89527602</v>
      </c>
      <c r="K84" s="7">
        <v>70137503</v>
      </c>
    </row>
    <row r="85" spans="1:12" ht="12.75">
      <c r="A85" s="226" t="s">
        <v>142</v>
      </c>
      <c r="B85" s="227"/>
      <c r="C85" s="227"/>
      <c r="D85" s="227"/>
      <c r="E85" s="227"/>
      <c r="F85" s="227"/>
      <c r="G85" s="227"/>
      <c r="H85" s="228"/>
      <c r="I85" s="1">
        <v>78</v>
      </c>
      <c r="J85" s="7">
        <v>-521824</v>
      </c>
      <c r="K85" s="7">
        <v>79193</v>
      </c>
      <c r="L85" s="122"/>
    </row>
    <row r="86" spans="1:11" ht="12.75">
      <c r="A86" s="223" t="s">
        <v>13</v>
      </c>
      <c r="B86" s="224"/>
      <c r="C86" s="224"/>
      <c r="D86" s="224"/>
      <c r="E86" s="224"/>
      <c r="F86" s="224"/>
      <c r="G86" s="224"/>
      <c r="H86" s="225"/>
      <c r="I86" s="1">
        <v>79</v>
      </c>
      <c r="J86" s="53">
        <f>SUM(J87:J89)</f>
        <v>13744670</v>
      </c>
      <c r="K86" s="53">
        <f>SUM(K87:K89)</f>
        <v>13744670</v>
      </c>
    </row>
    <row r="87" spans="1:11" ht="12.75">
      <c r="A87" s="226" t="s">
        <v>105</v>
      </c>
      <c r="B87" s="227"/>
      <c r="C87" s="227"/>
      <c r="D87" s="227"/>
      <c r="E87" s="227"/>
      <c r="F87" s="227"/>
      <c r="G87" s="227"/>
      <c r="H87" s="228"/>
      <c r="I87" s="1">
        <v>80</v>
      </c>
      <c r="J87" s="7"/>
      <c r="K87" s="7"/>
    </row>
    <row r="88" spans="1:11" ht="12.75">
      <c r="A88" s="226" t="s">
        <v>106</v>
      </c>
      <c r="B88" s="227"/>
      <c r="C88" s="227"/>
      <c r="D88" s="227"/>
      <c r="E88" s="227"/>
      <c r="F88" s="227"/>
      <c r="G88" s="227"/>
      <c r="H88" s="228"/>
      <c r="I88" s="1">
        <v>81</v>
      </c>
      <c r="J88" s="7"/>
      <c r="K88" s="7"/>
    </row>
    <row r="89" spans="1:11" ht="12.75">
      <c r="A89" s="226" t="s">
        <v>107</v>
      </c>
      <c r="B89" s="227"/>
      <c r="C89" s="227"/>
      <c r="D89" s="227"/>
      <c r="E89" s="227"/>
      <c r="F89" s="227"/>
      <c r="G89" s="227"/>
      <c r="H89" s="228"/>
      <c r="I89" s="1">
        <v>82</v>
      </c>
      <c r="J89" s="7">
        <v>13744670</v>
      </c>
      <c r="K89" s="7">
        <v>13744670</v>
      </c>
    </row>
    <row r="90" spans="1:11" ht="12.75">
      <c r="A90" s="223" t="s">
        <v>14</v>
      </c>
      <c r="B90" s="224"/>
      <c r="C90" s="224"/>
      <c r="D90" s="224"/>
      <c r="E90" s="224"/>
      <c r="F90" s="224"/>
      <c r="G90" s="224"/>
      <c r="H90" s="225"/>
      <c r="I90" s="1">
        <v>83</v>
      </c>
      <c r="J90" s="53">
        <f>SUM(J91:J99)</f>
        <v>485793607</v>
      </c>
      <c r="K90" s="53">
        <f>SUM(K91:K99)</f>
        <v>463076599</v>
      </c>
    </row>
    <row r="91" spans="1:11" ht="12.75">
      <c r="A91" s="226" t="s">
        <v>108</v>
      </c>
      <c r="B91" s="227"/>
      <c r="C91" s="227"/>
      <c r="D91" s="227"/>
      <c r="E91" s="227"/>
      <c r="F91" s="227"/>
      <c r="G91" s="227"/>
      <c r="H91" s="228"/>
      <c r="I91" s="1">
        <v>84</v>
      </c>
      <c r="J91" s="7"/>
      <c r="K91" s="7"/>
    </row>
    <row r="92" spans="1:11" ht="12.75">
      <c r="A92" s="226" t="s">
        <v>209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>
        <v>48947730</v>
      </c>
      <c r="K92" s="7">
        <v>48947730</v>
      </c>
    </row>
    <row r="93" spans="1:11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">
        <v>86</v>
      </c>
      <c r="J93" s="7">
        <v>261224629</v>
      </c>
      <c r="K93" s="7">
        <v>236172938</v>
      </c>
    </row>
    <row r="94" spans="1:11" ht="12.75">
      <c r="A94" s="226" t="s">
        <v>210</v>
      </c>
      <c r="B94" s="227"/>
      <c r="C94" s="227"/>
      <c r="D94" s="227"/>
      <c r="E94" s="227"/>
      <c r="F94" s="227"/>
      <c r="G94" s="227"/>
      <c r="H94" s="228"/>
      <c r="I94" s="1">
        <v>87</v>
      </c>
      <c r="J94" s="7"/>
      <c r="K94" s="7"/>
    </row>
    <row r="95" spans="1:11" ht="12.75">
      <c r="A95" s="226" t="s">
        <v>211</v>
      </c>
      <c r="B95" s="227"/>
      <c r="C95" s="227"/>
      <c r="D95" s="227"/>
      <c r="E95" s="227"/>
      <c r="F95" s="227"/>
      <c r="G95" s="227"/>
      <c r="H95" s="228"/>
      <c r="I95" s="1">
        <v>88</v>
      </c>
      <c r="J95" s="7">
        <v>901357</v>
      </c>
      <c r="K95" s="7">
        <v>3349745</v>
      </c>
    </row>
    <row r="96" spans="1:11" ht="12.75">
      <c r="A96" s="226" t="s">
        <v>212</v>
      </c>
      <c r="B96" s="227"/>
      <c r="C96" s="227"/>
      <c r="D96" s="227"/>
      <c r="E96" s="227"/>
      <c r="F96" s="227"/>
      <c r="G96" s="227"/>
      <c r="H96" s="228"/>
      <c r="I96" s="1">
        <v>89</v>
      </c>
      <c r="J96" s="7">
        <v>162173130</v>
      </c>
      <c r="K96" s="7">
        <v>162236265</v>
      </c>
    </row>
    <row r="97" spans="1:11" ht="12.75">
      <c r="A97" s="226" t="s">
        <v>85</v>
      </c>
      <c r="B97" s="227"/>
      <c r="C97" s="227"/>
      <c r="D97" s="227"/>
      <c r="E97" s="227"/>
      <c r="F97" s="227"/>
      <c r="G97" s="227"/>
      <c r="H97" s="228"/>
      <c r="I97" s="1">
        <v>90</v>
      </c>
      <c r="J97" s="7"/>
      <c r="K97" s="7"/>
    </row>
    <row r="98" spans="1:11" ht="12.75">
      <c r="A98" s="226" t="s">
        <v>83</v>
      </c>
      <c r="B98" s="227"/>
      <c r="C98" s="227"/>
      <c r="D98" s="227"/>
      <c r="E98" s="227"/>
      <c r="F98" s="227"/>
      <c r="G98" s="227"/>
      <c r="H98" s="228"/>
      <c r="I98" s="1">
        <v>91</v>
      </c>
      <c r="J98" s="7"/>
      <c r="K98" s="7"/>
    </row>
    <row r="99" spans="1:11" ht="12.75">
      <c r="A99" s="226" t="s">
        <v>84</v>
      </c>
      <c r="B99" s="227"/>
      <c r="C99" s="227"/>
      <c r="D99" s="227"/>
      <c r="E99" s="227"/>
      <c r="F99" s="227"/>
      <c r="G99" s="227"/>
      <c r="H99" s="228"/>
      <c r="I99" s="1">
        <v>92</v>
      </c>
      <c r="J99" s="7">
        <v>12546761</v>
      </c>
      <c r="K99" s="7">
        <v>12369921</v>
      </c>
    </row>
    <row r="100" spans="1:12" ht="12.75">
      <c r="A100" s="223" t="s">
        <v>15</v>
      </c>
      <c r="B100" s="224"/>
      <c r="C100" s="224"/>
      <c r="D100" s="224"/>
      <c r="E100" s="224"/>
      <c r="F100" s="224"/>
      <c r="G100" s="224"/>
      <c r="H100" s="225"/>
      <c r="I100" s="1">
        <v>93</v>
      </c>
      <c r="J100" s="53">
        <f>SUM(J101:J112)</f>
        <v>637789869</v>
      </c>
      <c r="K100" s="53">
        <f>SUM(K101:K112)</f>
        <v>640152516</v>
      </c>
      <c r="L100" s="122"/>
    </row>
    <row r="101" spans="1:12" ht="12.75">
      <c r="A101" s="226" t="s">
        <v>108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7">
        <v>2003722</v>
      </c>
      <c r="K101" s="7">
        <v>1124645</v>
      </c>
      <c r="L101" s="122"/>
    </row>
    <row r="102" spans="1:11" ht="12.75">
      <c r="A102" s="226" t="s">
        <v>209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7">
        <v>20000</v>
      </c>
      <c r="K102" s="7">
        <v>5441030</v>
      </c>
    </row>
    <row r="103" spans="1:13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7">
        <v>474132370</v>
      </c>
      <c r="K103" s="7">
        <v>454336809</v>
      </c>
      <c r="L103" s="122"/>
      <c r="M103" s="122"/>
    </row>
    <row r="104" spans="1:12" ht="12.75">
      <c r="A104" s="226" t="s">
        <v>210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7">
        <v>18034318</v>
      </c>
      <c r="K104" s="7">
        <v>31534949</v>
      </c>
      <c r="L104" s="122"/>
    </row>
    <row r="105" spans="1:13" ht="12.75">
      <c r="A105" s="226" t="s">
        <v>211</v>
      </c>
      <c r="B105" s="227"/>
      <c r="C105" s="227"/>
      <c r="D105" s="227"/>
      <c r="E105" s="227"/>
      <c r="F105" s="227"/>
      <c r="G105" s="227"/>
      <c r="H105" s="228"/>
      <c r="I105" s="1">
        <v>98</v>
      </c>
      <c r="J105" s="7">
        <v>90472078</v>
      </c>
      <c r="K105" s="7">
        <v>93049803</v>
      </c>
      <c r="L105" s="122"/>
      <c r="M105" s="122"/>
    </row>
    <row r="106" spans="1:12" ht="12.75">
      <c r="A106" s="226" t="s">
        <v>212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7">
        <v>33743736</v>
      </c>
      <c r="K106" s="7">
        <v>25752105</v>
      </c>
      <c r="L106" s="122"/>
    </row>
    <row r="107" spans="1:13" ht="12.75">
      <c r="A107" s="226" t="s">
        <v>85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7"/>
      <c r="K107" s="7"/>
      <c r="L107" s="122"/>
      <c r="M107" s="122"/>
    </row>
    <row r="108" spans="1:11" ht="12.75">
      <c r="A108" s="226" t="s">
        <v>86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7">
        <v>398890</v>
      </c>
      <c r="K108" s="7">
        <v>23464</v>
      </c>
    </row>
    <row r="109" spans="1:11" ht="12.75">
      <c r="A109" s="226" t="s">
        <v>87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7">
        <v>7355382</v>
      </c>
      <c r="K109" s="7">
        <v>10652890.999999998</v>
      </c>
    </row>
    <row r="110" spans="1:13" ht="12.75">
      <c r="A110" s="226" t="s">
        <v>90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7">
        <v>2454213</v>
      </c>
      <c r="K110" s="7">
        <v>2454213</v>
      </c>
      <c r="M110" s="122"/>
    </row>
    <row r="111" spans="1:11" ht="12.75">
      <c r="A111" s="226" t="s">
        <v>88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7"/>
      <c r="K111" s="7"/>
    </row>
    <row r="112" spans="1:13" ht="12.75">
      <c r="A112" s="226" t="s">
        <v>89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7">
        <v>9175160</v>
      </c>
      <c r="K112" s="7">
        <v>15782607</v>
      </c>
      <c r="L112" s="122"/>
      <c r="M112" s="122"/>
    </row>
    <row r="113" spans="1:12" ht="12.75">
      <c r="A113" s="223" t="s">
        <v>1</v>
      </c>
      <c r="B113" s="224"/>
      <c r="C113" s="224"/>
      <c r="D113" s="224"/>
      <c r="E113" s="224"/>
      <c r="F113" s="224"/>
      <c r="G113" s="224"/>
      <c r="H113" s="225"/>
      <c r="I113" s="1">
        <v>106</v>
      </c>
      <c r="J113" s="7">
        <v>28572573</v>
      </c>
      <c r="K113" s="7">
        <v>59833932</v>
      </c>
      <c r="L113" s="122"/>
    </row>
    <row r="114" spans="1:12" ht="12.75">
      <c r="A114" s="223" t="s">
        <v>19</v>
      </c>
      <c r="B114" s="224"/>
      <c r="C114" s="224"/>
      <c r="D114" s="224"/>
      <c r="E114" s="224"/>
      <c r="F114" s="224"/>
      <c r="G114" s="224"/>
      <c r="H114" s="225"/>
      <c r="I114" s="1">
        <v>107</v>
      </c>
      <c r="J114" s="53">
        <f>J69+J86+J90+J100+J113</f>
        <v>1575741293</v>
      </c>
      <c r="K114" s="53">
        <f>K69+K86+K90+K100+K113</f>
        <v>1515155983</v>
      </c>
      <c r="L114" s="122"/>
    </row>
    <row r="115" spans="1:11" ht="12.75">
      <c r="A115" s="245" t="s">
        <v>48</v>
      </c>
      <c r="B115" s="246"/>
      <c r="C115" s="246"/>
      <c r="D115" s="246"/>
      <c r="E115" s="246"/>
      <c r="F115" s="246"/>
      <c r="G115" s="246"/>
      <c r="H115" s="247"/>
      <c r="I115" s="2">
        <v>108</v>
      </c>
      <c r="J115" s="8">
        <v>157967000</v>
      </c>
      <c r="K115" s="8">
        <v>147277994</v>
      </c>
    </row>
    <row r="116" spans="1:11" ht="12.75">
      <c r="A116" s="232" t="s">
        <v>276</v>
      </c>
      <c r="B116" s="248"/>
      <c r="C116" s="248"/>
      <c r="D116" s="248"/>
      <c r="E116" s="248"/>
      <c r="F116" s="248"/>
      <c r="G116" s="248"/>
      <c r="H116" s="248"/>
      <c r="I116" s="249"/>
      <c r="J116" s="249"/>
      <c r="K116" s="250"/>
    </row>
    <row r="117" spans="1:11" ht="12.75">
      <c r="A117" s="220" t="s">
        <v>155</v>
      </c>
      <c r="B117" s="221"/>
      <c r="C117" s="221"/>
      <c r="D117" s="221"/>
      <c r="E117" s="221"/>
      <c r="F117" s="221"/>
      <c r="G117" s="221"/>
      <c r="H117" s="221"/>
      <c r="I117" s="251"/>
      <c r="J117" s="251"/>
      <c r="K117" s="252"/>
    </row>
    <row r="118" spans="1:12" ht="12.75">
      <c r="A118" s="226" t="s">
        <v>3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>
        <v>410362398</v>
      </c>
      <c r="K118" s="45">
        <v>338269073</v>
      </c>
      <c r="L118" s="122"/>
    </row>
    <row r="119" spans="1:12" ht="12.75">
      <c r="A119" s="238" t="s">
        <v>4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>
        <v>-521824</v>
      </c>
      <c r="K119" s="74">
        <v>79193</v>
      </c>
      <c r="L119" s="122"/>
    </row>
    <row r="120" spans="1:11" ht="12.75">
      <c r="A120" s="241" t="s">
        <v>277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2.75">
      <c r="A121" s="243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</row>
    <row r="122" ht="12.75">
      <c r="K122" s="125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:K56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="110" zoomScaleSheetLayoutView="110" zoomScalePageLayoutView="0" workbookViewId="0" topLeftCell="A1">
      <selection activeCell="L53" sqref="L53:L5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10.8515625" style="52" bestFit="1" customWidth="1"/>
    <col min="15" max="15" width="11.28125" style="122" bestFit="1" customWidth="1"/>
    <col min="16" max="16" width="12.421875" style="52" customWidth="1"/>
    <col min="17" max="16384" width="9.140625" style="52" customWidth="1"/>
  </cols>
  <sheetData>
    <row r="1" spans="1:13" ht="12.75" customHeight="1">
      <c r="A1" s="208" t="s">
        <v>128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262" t="s">
        <v>321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 customHeight="1">
      <c r="A3" s="255" t="s">
        <v>317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4" t="s">
        <v>50</v>
      </c>
      <c r="B4" s="254"/>
      <c r="C4" s="254"/>
      <c r="D4" s="254"/>
      <c r="E4" s="254"/>
      <c r="F4" s="254"/>
      <c r="G4" s="254"/>
      <c r="H4" s="254"/>
      <c r="I4" s="58" t="s">
        <v>245</v>
      </c>
      <c r="J4" s="253" t="s">
        <v>285</v>
      </c>
      <c r="K4" s="253"/>
      <c r="L4" s="253" t="s">
        <v>286</v>
      </c>
      <c r="M4" s="253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6" ht="12.75">
      <c r="A7" s="220" t="s">
        <v>20</v>
      </c>
      <c r="B7" s="221"/>
      <c r="C7" s="221"/>
      <c r="D7" s="221"/>
      <c r="E7" s="221"/>
      <c r="F7" s="221"/>
      <c r="G7" s="221"/>
      <c r="H7" s="222"/>
      <c r="I7" s="3">
        <v>111</v>
      </c>
      <c r="J7" s="54">
        <f>SUM(J8:J9)</f>
        <v>160462740.67</v>
      </c>
      <c r="K7" s="54">
        <f>SUM(K8:K9)</f>
        <v>39543557.51999999</v>
      </c>
      <c r="L7" s="54">
        <f>SUM(L8:L9)</f>
        <v>116047410</v>
      </c>
      <c r="M7" s="54">
        <f>SUM(M8:M9)</f>
        <v>46839458</v>
      </c>
      <c r="P7" s="122"/>
    </row>
    <row r="8" spans="1:16" ht="12.75">
      <c r="A8" s="223" t="s">
        <v>126</v>
      </c>
      <c r="B8" s="224"/>
      <c r="C8" s="224"/>
      <c r="D8" s="224"/>
      <c r="E8" s="224"/>
      <c r="F8" s="224"/>
      <c r="G8" s="224"/>
      <c r="H8" s="225"/>
      <c r="I8" s="1">
        <v>112</v>
      </c>
      <c r="J8" s="7">
        <v>155777212.82</v>
      </c>
      <c r="K8" s="7">
        <v>39021465.639999986</v>
      </c>
      <c r="L8" s="7">
        <v>113310324</v>
      </c>
      <c r="M8" s="7">
        <v>45460037</v>
      </c>
      <c r="P8" s="122"/>
    </row>
    <row r="9" spans="1:16" ht="12.75">
      <c r="A9" s="223" t="s">
        <v>94</v>
      </c>
      <c r="B9" s="224"/>
      <c r="C9" s="224"/>
      <c r="D9" s="224"/>
      <c r="E9" s="224"/>
      <c r="F9" s="224"/>
      <c r="G9" s="224"/>
      <c r="H9" s="225"/>
      <c r="I9" s="1">
        <v>113</v>
      </c>
      <c r="J9" s="7">
        <v>4685527.85</v>
      </c>
      <c r="K9" s="7">
        <v>522091.8799999994</v>
      </c>
      <c r="L9" s="7">
        <v>2737086</v>
      </c>
      <c r="M9" s="7">
        <v>1379421</v>
      </c>
      <c r="P9" s="122"/>
    </row>
    <row r="10" spans="1:16" ht="12.75">
      <c r="A10" s="223" t="s">
        <v>7</v>
      </c>
      <c r="B10" s="224"/>
      <c r="C10" s="224"/>
      <c r="D10" s="224"/>
      <c r="E10" s="224"/>
      <c r="F10" s="224"/>
      <c r="G10" s="224"/>
      <c r="H10" s="225"/>
      <c r="I10" s="1">
        <v>114</v>
      </c>
      <c r="J10" s="53">
        <f>J11+J12+J16+J20+J21+J22+J25+J26</f>
        <v>172533796.13</v>
      </c>
      <c r="K10" s="53">
        <f>K11+K12+K16+K20+K21+K22+K25+K26</f>
        <v>51810260.969999984</v>
      </c>
      <c r="L10" s="53">
        <f>L11+L12+L16+L20+L21+L22+L25+L26</f>
        <v>145825358.07</v>
      </c>
      <c r="M10" s="53">
        <f>M11+M12+M16+M20+M21+M22+M25+M26</f>
        <v>57440656</v>
      </c>
      <c r="P10" s="122"/>
    </row>
    <row r="11" spans="1:16" ht="12.75">
      <c r="A11" s="223" t="s">
        <v>95</v>
      </c>
      <c r="B11" s="224"/>
      <c r="C11" s="224"/>
      <c r="D11" s="224"/>
      <c r="E11" s="224"/>
      <c r="F11" s="224"/>
      <c r="G11" s="224"/>
      <c r="H11" s="225"/>
      <c r="I11" s="1">
        <v>115</v>
      </c>
      <c r="J11" s="7">
        <v>25040164.470000003</v>
      </c>
      <c r="K11" s="7">
        <v>11130047.330000002</v>
      </c>
      <c r="L11" s="7">
        <v>41594992</v>
      </c>
      <c r="M11" s="7">
        <v>25756872</v>
      </c>
      <c r="P11" s="122"/>
    </row>
    <row r="12" spans="1:16" ht="12.75">
      <c r="A12" s="223" t="s">
        <v>16</v>
      </c>
      <c r="B12" s="224"/>
      <c r="C12" s="224"/>
      <c r="D12" s="224"/>
      <c r="E12" s="224"/>
      <c r="F12" s="224"/>
      <c r="G12" s="224"/>
      <c r="H12" s="225"/>
      <c r="I12" s="1">
        <v>116</v>
      </c>
      <c r="J12" s="53">
        <f>SUM(J13:J15)</f>
        <v>100256386.86999999</v>
      </c>
      <c r="K12" s="53">
        <f>SUM(K13:K15)</f>
        <v>19308148.86999999</v>
      </c>
      <c r="L12" s="53">
        <f>SUM(L13:L15)</f>
        <v>55329554.07000001</v>
      </c>
      <c r="M12" s="53">
        <f>SUM(M13:M15)</f>
        <v>19092064</v>
      </c>
      <c r="P12" s="122"/>
    </row>
    <row r="13" spans="1:16" ht="12.75">
      <c r="A13" s="226" t="s">
        <v>122</v>
      </c>
      <c r="B13" s="227"/>
      <c r="C13" s="227"/>
      <c r="D13" s="227"/>
      <c r="E13" s="227"/>
      <c r="F13" s="227"/>
      <c r="G13" s="227"/>
      <c r="H13" s="228"/>
      <c r="I13" s="1">
        <v>117</v>
      </c>
      <c r="J13" s="7">
        <v>1729618.22</v>
      </c>
      <c r="K13" s="7">
        <v>445080.22</v>
      </c>
      <c r="L13" s="7">
        <v>3976760.54</v>
      </c>
      <c r="M13" s="7">
        <v>1079669</v>
      </c>
      <c r="P13" s="122"/>
    </row>
    <row r="14" spans="1:16" ht="12.75">
      <c r="A14" s="226" t="s">
        <v>123</v>
      </c>
      <c r="B14" s="227"/>
      <c r="C14" s="227"/>
      <c r="D14" s="227"/>
      <c r="E14" s="227"/>
      <c r="F14" s="227"/>
      <c r="G14" s="227"/>
      <c r="H14" s="228"/>
      <c r="I14" s="1">
        <v>118</v>
      </c>
      <c r="J14" s="7"/>
      <c r="K14" s="7"/>
      <c r="L14" s="7"/>
      <c r="M14" s="7"/>
      <c r="P14" s="122"/>
    </row>
    <row r="15" spans="1:16" ht="12.75">
      <c r="A15" s="226" t="s">
        <v>52</v>
      </c>
      <c r="B15" s="227"/>
      <c r="C15" s="227"/>
      <c r="D15" s="227"/>
      <c r="E15" s="227"/>
      <c r="F15" s="227"/>
      <c r="G15" s="227"/>
      <c r="H15" s="228"/>
      <c r="I15" s="1">
        <v>119</v>
      </c>
      <c r="J15" s="7">
        <v>98526768.64999999</v>
      </c>
      <c r="K15" s="7">
        <v>18863068.64999999</v>
      </c>
      <c r="L15" s="7">
        <v>51352793.53000001</v>
      </c>
      <c r="M15" s="7">
        <v>18012395</v>
      </c>
      <c r="P15" s="122"/>
    </row>
    <row r="16" spans="1:16" ht="12.75">
      <c r="A16" s="223" t="s">
        <v>17</v>
      </c>
      <c r="B16" s="224"/>
      <c r="C16" s="224"/>
      <c r="D16" s="224"/>
      <c r="E16" s="224"/>
      <c r="F16" s="224"/>
      <c r="G16" s="224"/>
      <c r="H16" s="225"/>
      <c r="I16" s="1">
        <v>120</v>
      </c>
      <c r="J16" s="53">
        <f>SUM(J17:J19)</f>
        <v>23034644.03</v>
      </c>
      <c r="K16" s="53">
        <f>SUM(K17:K19)</f>
        <v>7839317.919999999</v>
      </c>
      <c r="L16" s="53">
        <f>SUM(L17:L19)</f>
        <v>21929142</v>
      </c>
      <c r="M16" s="53">
        <f>SUM(M17:M19)</f>
        <v>6815548</v>
      </c>
      <c r="P16" s="122"/>
    </row>
    <row r="17" spans="1:16" ht="12.75">
      <c r="A17" s="226" t="s">
        <v>53</v>
      </c>
      <c r="B17" s="227"/>
      <c r="C17" s="227"/>
      <c r="D17" s="227"/>
      <c r="E17" s="227"/>
      <c r="F17" s="227"/>
      <c r="G17" s="227"/>
      <c r="H17" s="228"/>
      <c r="I17" s="1">
        <v>121</v>
      </c>
      <c r="J17" s="7">
        <v>14729914.190000001</v>
      </c>
      <c r="K17" s="7">
        <v>4999962.27</v>
      </c>
      <c r="L17" s="7">
        <v>13902620</v>
      </c>
      <c r="M17" s="7">
        <v>4396062</v>
      </c>
      <c r="P17" s="122"/>
    </row>
    <row r="18" spans="1:16" ht="12.75">
      <c r="A18" s="226" t="s">
        <v>54</v>
      </c>
      <c r="B18" s="227"/>
      <c r="C18" s="227"/>
      <c r="D18" s="227"/>
      <c r="E18" s="227"/>
      <c r="F18" s="227"/>
      <c r="G18" s="227"/>
      <c r="H18" s="228"/>
      <c r="I18" s="1">
        <v>122</v>
      </c>
      <c r="J18" s="7">
        <v>5134152.19</v>
      </c>
      <c r="K18" s="7">
        <v>1757227.19</v>
      </c>
      <c r="L18" s="7">
        <v>5084782</v>
      </c>
      <c r="M18" s="7">
        <v>1551503</v>
      </c>
      <c r="P18" s="122"/>
    </row>
    <row r="19" spans="1:16" ht="12.75">
      <c r="A19" s="226" t="s">
        <v>55</v>
      </c>
      <c r="B19" s="227"/>
      <c r="C19" s="227"/>
      <c r="D19" s="227"/>
      <c r="E19" s="227"/>
      <c r="F19" s="227"/>
      <c r="G19" s="227"/>
      <c r="H19" s="228"/>
      <c r="I19" s="1">
        <v>123</v>
      </c>
      <c r="J19" s="7">
        <v>3170577.65</v>
      </c>
      <c r="K19" s="7">
        <v>1082128.46</v>
      </c>
      <c r="L19" s="7">
        <v>2941740</v>
      </c>
      <c r="M19" s="7">
        <v>867983</v>
      </c>
      <c r="P19" s="122"/>
    </row>
    <row r="20" spans="1:16" ht="12.75">
      <c r="A20" s="223" t="s">
        <v>96</v>
      </c>
      <c r="B20" s="224"/>
      <c r="C20" s="224"/>
      <c r="D20" s="224"/>
      <c r="E20" s="224"/>
      <c r="F20" s="224"/>
      <c r="G20" s="224"/>
      <c r="H20" s="225"/>
      <c r="I20" s="1">
        <v>124</v>
      </c>
      <c r="J20" s="7">
        <v>3597363.76</v>
      </c>
      <c r="K20" s="7">
        <v>1182745.72</v>
      </c>
      <c r="L20" s="7">
        <v>3617965</v>
      </c>
      <c r="M20" s="7">
        <v>1269179</v>
      </c>
      <c r="P20" s="122"/>
    </row>
    <row r="21" spans="1:16" ht="12.75">
      <c r="A21" s="223" t="s">
        <v>97</v>
      </c>
      <c r="B21" s="224"/>
      <c r="C21" s="224"/>
      <c r="D21" s="224"/>
      <c r="E21" s="224"/>
      <c r="F21" s="224"/>
      <c r="G21" s="224"/>
      <c r="H21" s="225"/>
      <c r="I21" s="1">
        <v>125</v>
      </c>
      <c r="J21" s="7"/>
      <c r="K21" s="7"/>
      <c r="L21" s="7">
        <v>8827763</v>
      </c>
      <c r="M21" s="7">
        <v>1029365</v>
      </c>
      <c r="P21" s="122"/>
    </row>
    <row r="22" spans="1:16" ht="12.75">
      <c r="A22" s="223" t="s">
        <v>18</v>
      </c>
      <c r="B22" s="224"/>
      <c r="C22" s="224"/>
      <c r="D22" s="224"/>
      <c r="E22" s="224"/>
      <c r="F22" s="224"/>
      <c r="G22" s="224"/>
      <c r="H22" s="225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3040238</v>
      </c>
      <c r="M22" s="53">
        <f>SUM(M23:M24)</f>
        <v>310962</v>
      </c>
      <c r="P22" s="122"/>
    </row>
    <row r="23" spans="1:16" ht="12.75">
      <c r="A23" s="226" t="s">
        <v>113</v>
      </c>
      <c r="B23" s="227"/>
      <c r="C23" s="227"/>
      <c r="D23" s="227"/>
      <c r="E23" s="227"/>
      <c r="F23" s="227"/>
      <c r="G23" s="227"/>
      <c r="H23" s="228"/>
      <c r="I23" s="1">
        <v>127</v>
      </c>
      <c r="J23" s="7"/>
      <c r="K23" s="7"/>
      <c r="L23" s="7"/>
      <c r="M23" s="7"/>
      <c r="P23" s="122"/>
    </row>
    <row r="24" spans="1:16" ht="12.75">
      <c r="A24" s="226" t="s">
        <v>114</v>
      </c>
      <c r="B24" s="227"/>
      <c r="C24" s="227"/>
      <c r="D24" s="227"/>
      <c r="E24" s="227"/>
      <c r="F24" s="227"/>
      <c r="G24" s="227"/>
      <c r="H24" s="228"/>
      <c r="I24" s="1">
        <v>128</v>
      </c>
      <c r="J24" s="7"/>
      <c r="K24" s="7"/>
      <c r="L24" s="7">
        <v>3040238</v>
      </c>
      <c r="M24" s="7">
        <v>310962</v>
      </c>
      <c r="P24" s="122"/>
    </row>
    <row r="25" spans="1:16" ht="12.75">
      <c r="A25" s="223" t="s">
        <v>98</v>
      </c>
      <c r="B25" s="224"/>
      <c r="C25" s="224"/>
      <c r="D25" s="224"/>
      <c r="E25" s="224"/>
      <c r="F25" s="224"/>
      <c r="G25" s="224"/>
      <c r="H25" s="225"/>
      <c r="I25" s="1">
        <v>129</v>
      </c>
      <c r="J25" s="7"/>
      <c r="K25" s="7"/>
      <c r="L25" s="7"/>
      <c r="M25" s="7">
        <v>-5174463</v>
      </c>
      <c r="P25" s="122"/>
    </row>
    <row r="26" spans="1:16" ht="12.75">
      <c r="A26" s="223" t="s">
        <v>41</v>
      </c>
      <c r="B26" s="224"/>
      <c r="C26" s="224"/>
      <c r="D26" s="224"/>
      <c r="E26" s="224"/>
      <c r="F26" s="224"/>
      <c r="G26" s="224"/>
      <c r="H26" s="225"/>
      <c r="I26" s="1">
        <v>130</v>
      </c>
      <c r="J26" s="7">
        <v>20605237</v>
      </c>
      <c r="K26" s="7">
        <v>12350001.129999999</v>
      </c>
      <c r="L26" s="7">
        <v>11485704</v>
      </c>
      <c r="M26" s="7">
        <v>8341129</v>
      </c>
      <c r="P26" s="122"/>
    </row>
    <row r="27" spans="1:16" ht="12.75">
      <c r="A27" s="223" t="s">
        <v>179</v>
      </c>
      <c r="B27" s="224"/>
      <c r="C27" s="224"/>
      <c r="D27" s="224"/>
      <c r="E27" s="224"/>
      <c r="F27" s="224"/>
      <c r="G27" s="224"/>
      <c r="H27" s="225"/>
      <c r="I27" s="1">
        <v>131</v>
      </c>
      <c r="J27" s="53">
        <f>SUM(J28:J32)</f>
        <v>28238091.7</v>
      </c>
      <c r="K27" s="53">
        <f>SUM(K28:K32)</f>
        <v>17492770.11</v>
      </c>
      <c r="L27" s="53">
        <f>SUM(L28:L32)</f>
        <v>20974013.77</v>
      </c>
      <c r="M27" s="53">
        <f>SUM(M28:M32)</f>
        <v>7602478.360000005</v>
      </c>
      <c r="P27" s="122"/>
    </row>
    <row r="28" spans="1:16" ht="24.75" customHeight="1">
      <c r="A28" s="223" t="s">
        <v>193</v>
      </c>
      <c r="B28" s="224"/>
      <c r="C28" s="224"/>
      <c r="D28" s="224"/>
      <c r="E28" s="224"/>
      <c r="F28" s="224"/>
      <c r="G28" s="224"/>
      <c r="H28" s="225"/>
      <c r="I28" s="1">
        <v>132</v>
      </c>
      <c r="J28" s="7"/>
      <c r="K28" s="7"/>
      <c r="L28" s="7"/>
      <c r="M28" s="7"/>
      <c r="P28" s="122"/>
    </row>
    <row r="29" spans="1:16" ht="23.25" customHeight="1">
      <c r="A29" s="223" t="s">
        <v>129</v>
      </c>
      <c r="B29" s="224"/>
      <c r="C29" s="224"/>
      <c r="D29" s="224"/>
      <c r="E29" s="224"/>
      <c r="F29" s="224"/>
      <c r="G29" s="224"/>
      <c r="H29" s="225"/>
      <c r="I29" s="1">
        <v>133</v>
      </c>
      <c r="J29" s="7">
        <v>25728207.14</v>
      </c>
      <c r="K29" s="7">
        <v>15887153.55</v>
      </c>
      <c r="L29" s="7">
        <v>19869462.53</v>
      </c>
      <c r="M29" s="7">
        <v>7550883.360000005</v>
      </c>
      <c r="P29" s="122"/>
    </row>
    <row r="30" spans="1:16" ht="12.75">
      <c r="A30" s="223" t="s">
        <v>115</v>
      </c>
      <c r="B30" s="224"/>
      <c r="C30" s="224"/>
      <c r="D30" s="224"/>
      <c r="E30" s="224"/>
      <c r="F30" s="224"/>
      <c r="G30" s="224"/>
      <c r="H30" s="225"/>
      <c r="I30" s="1">
        <v>134</v>
      </c>
      <c r="J30" s="7"/>
      <c r="K30" s="7"/>
      <c r="L30" s="7"/>
      <c r="M30" s="7"/>
      <c r="P30" s="122"/>
    </row>
    <row r="31" spans="1:16" ht="12.75">
      <c r="A31" s="223" t="s">
        <v>189</v>
      </c>
      <c r="B31" s="224"/>
      <c r="C31" s="224"/>
      <c r="D31" s="224"/>
      <c r="E31" s="224"/>
      <c r="F31" s="224"/>
      <c r="G31" s="224"/>
      <c r="H31" s="225"/>
      <c r="I31" s="1">
        <v>135</v>
      </c>
      <c r="J31" s="7">
        <v>501.74</v>
      </c>
      <c r="K31" s="7">
        <v>-3766.26</v>
      </c>
      <c r="L31" s="7">
        <v>67441</v>
      </c>
      <c r="M31" s="7">
        <v>55046</v>
      </c>
      <c r="P31" s="122"/>
    </row>
    <row r="32" spans="1:16" ht="12.75">
      <c r="A32" s="223" t="s">
        <v>116</v>
      </c>
      <c r="B32" s="224"/>
      <c r="C32" s="224"/>
      <c r="D32" s="224"/>
      <c r="E32" s="224"/>
      <c r="F32" s="224"/>
      <c r="G32" s="224"/>
      <c r="H32" s="225"/>
      <c r="I32" s="1">
        <v>136</v>
      </c>
      <c r="J32" s="7">
        <v>2509382.82</v>
      </c>
      <c r="K32" s="7">
        <v>1609382.82</v>
      </c>
      <c r="L32" s="7">
        <v>1037110.24</v>
      </c>
      <c r="M32" s="7">
        <v>-3451</v>
      </c>
      <c r="P32" s="122"/>
    </row>
    <row r="33" spans="1:16" ht="12.75">
      <c r="A33" s="223" t="s">
        <v>180</v>
      </c>
      <c r="B33" s="224"/>
      <c r="C33" s="224"/>
      <c r="D33" s="224"/>
      <c r="E33" s="224"/>
      <c r="F33" s="224"/>
      <c r="G33" s="224"/>
      <c r="H33" s="225"/>
      <c r="I33" s="1">
        <v>137</v>
      </c>
      <c r="J33" s="53">
        <f>SUM(J34:J37)</f>
        <v>64208856.15079999</v>
      </c>
      <c r="K33" s="53">
        <f>SUM(K34:K37)</f>
        <v>28167957.580799993</v>
      </c>
      <c r="L33" s="53">
        <f>SUM(L34:L37)</f>
        <v>61350735</v>
      </c>
      <c r="M33" s="53">
        <f>SUM(M34:M37)</f>
        <v>25337028</v>
      </c>
      <c r="P33" s="122"/>
    </row>
    <row r="34" spans="1:16" ht="12.75">
      <c r="A34" s="223" t="s">
        <v>57</v>
      </c>
      <c r="B34" s="224"/>
      <c r="C34" s="224"/>
      <c r="D34" s="224"/>
      <c r="E34" s="224"/>
      <c r="F34" s="224"/>
      <c r="G34" s="224"/>
      <c r="H34" s="225"/>
      <c r="I34" s="1">
        <v>138</v>
      </c>
      <c r="J34" s="7"/>
      <c r="K34" s="7"/>
      <c r="L34" s="7"/>
      <c r="M34" s="7"/>
      <c r="P34" s="122"/>
    </row>
    <row r="35" spans="1:16" ht="24.75" customHeight="1">
      <c r="A35" s="223" t="s">
        <v>56</v>
      </c>
      <c r="B35" s="224"/>
      <c r="C35" s="224"/>
      <c r="D35" s="224"/>
      <c r="E35" s="224"/>
      <c r="F35" s="224"/>
      <c r="G35" s="224"/>
      <c r="H35" s="225"/>
      <c r="I35" s="1">
        <v>139</v>
      </c>
      <c r="J35" s="7">
        <v>62913086.285452634</v>
      </c>
      <c r="K35" s="7">
        <v>31544743.325452633</v>
      </c>
      <c r="L35" s="7">
        <v>61334715</v>
      </c>
      <c r="M35" s="7">
        <v>25337028</v>
      </c>
      <c r="P35" s="122"/>
    </row>
    <row r="36" spans="1:16" ht="12.75">
      <c r="A36" s="223" t="s">
        <v>190</v>
      </c>
      <c r="B36" s="224"/>
      <c r="C36" s="224"/>
      <c r="D36" s="224"/>
      <c r="E36" s="224"/>
      <c r="F36" s="224"/>
      <c r="G36" s="224"/>
      <c r="H36" s="225"/>
      <c r="I36" s="1">
        <v>140</v>
      </c>
      <c r="J36" s="7">
        <v>1295769.8653473593</v>
      </c>
      <c r="K36" s="7">
        <v>-3376785.744652641</v>
      </c>
      <c r="L36" s="7"/>
      <c r="M36" s="7"/>
      <c r="P36" s="122"/>
    </row>
    <row r="37" spans="1:16" ht="12.75">
      <c r="A37" s="223" t="s">
        <v>58</v>
      </c>
      <c r="B37" s="224"/>
      <c r="C37" s="224"/>
      <c r="D37" s="224"/>
      <c r="E37" s="224"/>
      <c r="F37" s="224"/>
      <c r="G37" s="224"/>
      <c r="H37" s="225"/>
      <c r="I37" s="1">
        <v>141</v>
      </c>
      <c r="J37" s="7"/>
      <c r="K37" s="7"/>
      <c r="L37" s="7">
        <v>16020</v>
      </c>
      <c r="M37" s="7"/>
      <c r="P37" s="122"/>
    </row>
    <row r="38" spans="1:16" ht="12.75">
      <c r="A38" s="223" t="s">
        <v>164</v>
      </c>
      <c r="B38" s="224"/>
      <c r="C38" s="224"/>
      <c r="D38" s="224"/>
      <c r="E38" s="224"/>
      <c r="F38" s="224"/>
      <c r="G38" s="224"/>
      <c r="H38" s="225"/>
      <c r="I38" s="1">
        <v>142</v>
      </c>
      <c r="J38" s="7"/>
      <c r="K38" s="7"/>
      <c r="L38" s="7"/>
      <c r="M38" s="7"/>
      <c r="P38" s="122"/>
    </row>
    <row r="39" spans="1:16" ht="12.75">
      <c r="A39" s="223" t="s">
        <v>165</v>
      </c>
      <c r="B39" s="224"/>
      <c r="C39" s="224"/>
      <c r="D39" s="224"/>
      <c r="E39" s="224"/>
      <c r="F39" s="224"/>
      <c r="G39" s="224"/>
      <c r="H39" s="225"/>
      <c r="I39" s="1">
        <v>143</v>
      </c>
      <c r="J39" s="7"/>
      <c r="K39" s="7"/>
      <c r="L39" s="7"/>
      <c r="M39" s="7"/>
      <c r="P39" s="122"/>
    </row>
    <row r="40" spans="1:16" ht="12.75">
      <c r="A40" s="223" t="s">
        <v>191</v>
      </c>
      <c r="B40" s="224"/>
      <c r="C40" s="224"/>
      <c r="D40" s="224"/>
      <c r="E40" s="224"/>
      <c r="F40" s="224"/>
      <c r="G40" s="224"/>
      <c r="H40" s="225"/>
      <c r="I40" s="1">
        <v>144</v>
      </c>
      <c r="J40" s="7"/>
      <c r="K40" s="7"/>
      <c r="L40" s="7"/>
      <c r="M40" s="7"/>
      <c r="P40" s="122"/>
    </row>
    <row r="41" spans="1:16" ht="12.75">
      <c r="A41" s="223" t="s">
        <v>192</v>
      </c>
      <c r="B41" s="224"/>
      <c r="C41" s="224"/>
      <c r="D41" s="224"/>
      <c r="E41" s="224"/>
      <c r="F41" s="224"/>
      <c r="G41" s="224"/>
      <c r="H41" s="225"/>
      <c r="I41" s="1">
        <v>145</v>
      </c>
      <c r="J41" s="7"/>
      <c r="K41" s="7"/>
      <c r="L41" s="7"/>
      <c r="M41" s="7"/>
      <c r="P41" s="122"/>
    </row>
    <row r="42" spans="1:16" ht="12.75">
      <c r="A42" s="223" t="s">
        <v>181</v>
      </c>
      <c r="B42" s="224"/>
      <c r="C42" s="224"/>
      <c r="D42" s="224"/>
      <c r="E42" s="224"/>
      <c r="F42" s="224"/>
      <c r="G42" s="224"/>
      <c r="H42" s="225"/>
      <c r="I42" s="1">
        <v>146</v>
      </c>
      <c r="J42" s="53">
        <f>J7+J27+J38+J40</f>
        <v>188700832.36999997</v>
      </c>
      <c r="K42" s="53">
        <f>K7+K27+K38+K40</f>
        <v>57036327.62999999</v>
      </c>
      <c r="L42" s="53">
        <f>L7+L27+L38+L40</f>
        <v>137021423.77</v>
      </c>
      <c r="M42" s="53">
        <f>M7+M27+M38+M40</f>
        <v>54441936.36000001</v>
      </c>
      <c r="P42" s="122"/>
    </row>
    <row r="43" spans="1:16" ht="12.75">
      <c r="A43" s="223" t="s">
        <v>182</v>
      </c>
      <c r="B43" s="224"/>
      <c r="C43" s="224"/>
      <c r="D43" s="224"/>
      <c r="E43" s="224"/>
      <c r="F43" s="224"/>
      <c r="G43" s="224"/>
      <c r="H43" s="225"/>
      <c r="I43" s="1">
        <v>147</v>
      </c>
      <c r="J43" s="53">
        <f>J10+J33+J39+J41</f>
        <v>236742652.28079998</v>
      </c>
      <c r="K43" s="53">
        <f>K10+K33+K39+K41</f>
        <v>79978218.55079998</v>
      </c>
      <c r="L43" s="53">
        <f>L10+L33+L39+L41</f>
        <v>207176093.07</v>
      </c>
      <c r="M43" s="53">
        <f>M10+M33+M39+M41</f>
        <v>82777684</v>
      </c>
      <c r="P43" s="122"/>
    </row>
    <row r="44" spans="1:16" ht="12.75">
      <c r="A44" s="223" t="s">
        <v>202</v>
      </c>
      <c r="B44" s="224"/>
      <c r="C44" s="224"/>
      <c r="D44" s="224"/>
      <c r="E44" s="224"/>
      <c r="F44" s="224"/>
      <c r="G44" s="224"/>
      <c r="H44" s="225"/>
      <c r="I44" s="1">
        <v>148</v>
      </c>
      <c r="J44" s="53">
        <f>J42-J43</f>
        <v>-48041819.91080001</v>
      </c>
      <c r="K44" s="53">
        <f>K42-K43</f>
        <v>-22941890.920799993</v>
      </c>
      <c r="L44" s="53">
        <f>L42-L43</f>
        <v>-70154669.29999998</v>
      </c>
      <c r="M44" s="53">
        <f>M42-M43</f>
        <v>-28335747.639999993</v>
      </c>
      <c r="P44" s="122"/>
    </row>
    <row r="45" spans="1:16" ht="12.75">
      <c r="A45" s="235" t="s">
        <v>184</v>
      </c>
      <c r="B45" s="236"/>
      <c r="C45" s="236"/>
      <c r="D45" s="236"/>
      <c r="E45" s="236"/>
      <c r="F45" s="236"/>
      <c r="G45" s="236"/>
      <c r="H45" s="23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  <c r="P45" s="122"/>
    </row>
    <row r="46" spans="1:16" ht="12.75">
      <c r="A46" s="235" t="s">
        <v>185</v>
      </c>
      <c r="B46" s="236"/>
      <c r="C46" s="236"/>
      <c r="D46" s="236"/>
      <c r="E46" s="236"/>
      <c r="F46" s="236"/>
      <c r="G46" s="236"/>
      <c r="H46" s="237"/>
      <c r="I46" s="1">
        <v>150</v>
      </c>
      <c r="J46" s="53">
        <f>IF(J43&gt;J42,J43-J42,0)</f>
        <v>48041819.91080001</v>
      </c>
      <c r="K46" s="53">
        <f>IF(K43&gt;K42,K43-K42,0)</f>
        <v>22941890.920799993</v>
      </c>
      <c r="L46" s="53">
        <f>IF(L43&gt;L42,L43-L42,0)</f>
        <v>70154669.29999998</v>
      </c>
      <c r="M46" s="53">
        <f>IF(M43&gt;M42,M43-M42,0)</f>
        <v>28335747.639999993</v>
      </c>
      <c r="P46" s="122"/>
    </row>
    <row r="47" spans="1:16" ht="12.75">
      <c r="A47" s="223" t="s">
        <v>183</v>
      </c>
      <c r="B47" s="224"/>
      <c r="C47" s="224"/>
      <c r="D47" s="224"/>
      <c r="E47" s="224"/>
      <c r="F47" s="224"/>
      <c r="G47" s="224"/>
      <c r="H47" s="225"/>
      <c r="I47" s="1">
        <v>151</v>
      </c>
      <c r="J47" s="7"/>
      <c r="K47" s="7"/>
      <c r="L47" s="7"/>
      <c r="M47" s="7"/>
      <c r="P47" s="122"/>
    </row>
    <row r="48" spans="1:16" ht="12.75">
      <c r="A48" s="223" t="s">
        <v>203</v>
      </c>
      <c r="B48" s="224"/>
      <c r="C48" s="224"/>
      <c r="D48" s="224"/>
      <c r="E48" s="224"/>
      <c r="F48" s="224"/>
      <c r="G48" s="224"/>
      <c r="H48" s="225"/>
      <c r="I48" s="1">
        <v>152</v>
      </c>
      <c r="J48" s="53">
        <f>J44-J47</f>
        <v>-48041819.91080001</v>
      </c>
      <c r="K48" s="53">
        <f>K44-K47</f>
        <v>-22941890.920799993</v>
      </c>
      <c r="L48" s="53">
        <f>L44-L47</f>
        <v>-70154669.29999998</v>
      </c>
      <c r="M48" s="53">
        <f>M44-M47</f>
        <v>-28335747.639999993</v>
      </c>
      <c r="P48" s="122"/>
    </row>
    <row r="49" spans="1:16" ht="12.75">
      <c r="A49" s="235" t="s">
        <v>161</v>
      </c>
      <c r="B49" s="236"/>
      <c r="C49" s="236"/>
      <c r="D49" s="236"/>
      <c r="E49" s="236"/>
      <c r="F49" s="236"/>
      <c r="G49" s="236"/>
      <c r="H49" s="23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  <c r="P49" s="122"/>
    </row>
    <row r="50" spans="1:16" ht="12.75">
      <c r="A50" s="256" t="s">
        <v>186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>
        <f>IF(J48&lt;0,-J48,0)</f>
        <v>48041819.91080001</v>
      </c>
      <c r="K50" s="61">
        <f>IF(K48&lt;0,-K48,0)</f>
        <v>22941890.920799993</v>
      </c>
      <c r="L50" s="61">
        <f>IF(L48&lt;0,-L48,0)</f>
        <v>70154669.29999998</v>
      </c>
      <c r="M50" s="61">
        <f>IF(M48&lt;0,-M48,0)</f>
        <v>28335747.639999993</v>
      </c>
      <c r="N50" s="122"/>
      <c r="P50" s="122"/>
    </row>
    <row r="51" spans="1:16" ht="12.75" customHeight="1">
      <c r="A51" s="232" t="s">
        <v>278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P51" s="122"/>
    </row>
    <row r="52" spans="1:16" ht="12.75" customHeight="1">
      <c r="A52" s="220" t="s">
        <v>156</v>
      </c>
      <c r="B52" s="221"/>
      <c r="C52" s="221"/>
      <c r="D52" s="221"/>
      <c r="E52" s="221"/>
      <c r="F52" s="221"/>
      <c r="G52" s="221"/>
      <c r="H52" s="221"/>
      <c r="I52" s="55"/>
      <c r="J52" s="55"/>
      <c r="K52" s="55"/>
      <c r="L52" s="55"/>
      <c r="M52" s="62"/>
      <c r="P52" s="122"/>
    </row>
    <row r="53" spans="1:16" ht="12.75">
      <c r="A53" s="259" t="s">
        <v>200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>
        <v>-47988608.52405</v>
      </c>
      <c r="K53" s="7">
        <v>-22926739.791600026</v>
      </c>
      <c r="L53" s="7">
        <v>-70137503</v>
      </c>
      <c r="M53" s="7">
        <v>-28329882</v>
      </c>
      <c r="P53" s="122"/>
    </row>
    <row r="54" spans="1:16" ht="12.75">
      <c r="A54" s="259" t="s">
        <v>201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>
        <v>-53211.516749999995</v>
      </c>
      <c r="K54" s="8">
        <v>-15151.689199999979</v>
      </c>
      <c r="L54" s="8">
        <v>-17166</v>
      </c>
      <c r="M54" s="8">
        <v>-5866</v>
      </c>
      <c r="P54" s="122"/>
    </row>
    <row r="55" spans="1:16" ht="12.75" customHeight="1">
      <c r="A55" s="232" t="s">
        <v>158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P55" s="122"/>
    </row>
    <row r="56" spans="1:16" ht="12.75">
      <c r="A56" s="220" t="s">
        <v>170</v>
      </c>
      <c r="B56" s="221"/>
      <c r="C56" s="221"/>
      <c r="D56" s="221"/>
      <c r="E56" s="221"/>
      <c r="F56" s="221"/>
      <c r="G56" s="221"/>
      <c r="H56" s="222"/>
      <c r="I56" s="9">
        <v>157</v>
      </c>
      <c r="J56" s="6">
        <v>-48041820</v>
      </c>
      <c r="K56" s="6">
        <v>-22941891</v>
      </c>
      <c r="L56" s="6">
        <v>-70154669</v>
      </c>
      <c r="M56" s="6">
        <v>-28335748</v>
      </c>
      <c r="P56" s="122"/>
    </row>
    <row r="57" spans="1:16" ht="12.75">
      <c r="A57" s="223" t="s">
        <v>187</v>
      </c>
      <c r="B57" s="224"/>
      <c r="C57" s="224"/>
      <c r="D57" s="224"/>
      <c r="E57" s="224"/>
      <c r="F57" s="224"/>
      <c r="G57" s="224"/>
      <c r="H57" s="225"/>
      <c r="I57" s="1">
        <v>158</v>
      </c>
      <c r="J57" s="53">
        <f>SUM(J58:J64)</f>
        <v>-1791005.5899999999</v>
      </c>
      <c r="K57" s="53">
        <f>SUM(K58:K64)</f>
        <v>-448009.59</v>
      </c>
      <c r="L57" s="53">
        <f>SUM(L58:L64)</f>
        <v>-1016029</v>
      </c>
      <c r="M57" s="53">
        <f>SUM(M58:M64)</f>
        <v>-331331</v>
      </c>
      <c r="P57" s="122"/>
    </row>
    <row r="58" spans="1:16" ht="12.75">
      <c r="A58" s="223" t="s">
        <v>194</v>
      </c>
      <c r="B58" s="224"/>
      <c r="C58" s="224"/>
      <c r="D58" s="224"/>
      <c r="E58" s="224"/>
      <c r="F58" s="224"/>
      <c r="G58" s="224"/>
      <c r="H58" s="225"/>
      <c r="I58" s="1">
        <v>159</v>
      </c>
      <c r="J58" s="7">
        <v>-59216.59</v>
      </c>
      <c r="K58" s="7">
        <v>-15462.59</v>
      </c>
      <c r="L58" s="7">
        <v>-12250</v>
      </c>
      <c r="M58" s="7">
        <v>-23094</v>
      </c>
      <c r="P58" s="122"/>
    </row>
    <row r="59" spans="1:16" ht="12.75">
      <c r="A59" s="223" t="s">
        <v>195</v>
      </c>
      <c r="B59" s="224"/>
      <c r="C59" s="224"/>
      <c r="D59" s="224"/>
      <c r="E59" s="224"/>
      <c r="F59" s="224"/>
      <c r="G59" s="224"/>
      <c r="H59" s="225"/>
      <c r="I59" s="1">
        <v>160</v>
      </c>
      <c r="J59" s="7">
        <v>-884200</v>
      </c>
      <c r="K59" s="7">
        <v>-294734</v>
      </c>
      <c r="L59" s="7">
        <v>-884200</v>
      </c>
      <c r="M59" s="7">
        <v>-294734</v>
      </c>
      <c r="P59" s="122"/>
    </row>
    <row r="60" spans="1:16" ht="12.75">
      <c r="A60" s="223" t="s">
        <v>39</v>
      </c>
      <c r="B60" s="224"/>
      <c r="C60" s="224"/>
      <c r="D60" s="224"/>
      <c r="E60" s="224"/>
      <c r="F60" s="224"/>
      <c r="G60" s="224"/>
      <c r="H60" s="225"/>
      <c r="I60" s="1">
        <v>161</v>
      </c>
      <c r="J60" s="7">
        <v>-847589</v>
      </c>
      <c r="K60" s="7">
        <v>-137813</v>
      </c>
      <c r="L60" s="7">
        <v>-119579</v>
      </c>
      <c r="M60" s="7">
        <v>-13503</v>
      </c>
      <c r="P60" s="122"/>
    </row>
    <row r="61" spans="1:16" ht="12.75">
      <c r="A61" s="223" t="s">
        <v>196</v>
      </c>
      <c r="B61" s="224"/>
      <c r="C61" s="224"/>
      <c r="D61" s="224"/>
      <c r="E61" s="224"/>
      <c r="F61" s="224"/>
      <c r="G61" s="224"/>
      <c r="H61" s="225"/>
      <c r="I61" s="1">
        <v>162</v>
      </c>
      <c r="J61" s="7"/>
      <c r="K61" s="7"/>
      <c r="L61" s="7"/>
      <c r="M61" s="7"/>
      <c r="P61" s="122"/>
    </row>
    <row r="62" spans="1:16" ht="12.75">
      <c r="A62" s="223" t="s">
        <v>197</v>
      </c>
      <c r="B62" s="224"/>
      <c r="C62" s="224"/>
      <c r="D62" s="224"/>
      <c r="E62" s="224"/>
      <c r="F62" s="224"/>
      <c r="G62" s="224"/>
      <c r="H62" s="225"/>
      <c r="I62" s="1">
        <v>163</v>
      </c>
      <c r="J62" s="7"/>
      <c r="K62" s="7"/>
      <c r="L62" s="7"/>
      <c r="M62" s="7"/>
      <c r="P62" s="122"/>
    </row>
    <row r="63" spans="1:16" ht="12.75">
      <c r="A63" s="223" t="s">
        <v>198</v>
      </c>
      <c r="B63" s="224"/>
      <c r="C63" s="224"/>
      <c r="D63" s="224"/>
      <c r="E63" s="224"/>
      <c r="F63" s="224"/>
      <c r="G63" s="224"/>
      <c r="H63" s="225"/>
      <c r="I63" s="1">
        <v>164</v>
      </c>
      <c r="J63" s="7"/>
      <c r="K63" s="7"/>
      <c r="L63" s="7"/>
      <c r="M63" s="7"/>
      <c r="P63" s="122"/>
    </row>
    <row r="64" spans="1:16" ht="12.75">
      <c r="A64" s="223" t="s">
        <v>199</v>
      </c>
      <c r="B64" s="224"/>
      <c r="C64" s="224"/>
      <c r="D64" s="224"/>
      <c r="E64" s="224"/>
      <c r="F64" s="224"/>
      <c r="G64" s="224"/>
      <c r="H64" s="225"/>
      <c r="I64" s="1">
        <v>165</v>
      </c>
      <c r="J64" s="7"/>
      <c r="K64" s="7"/>
      <c r="L64" s="7"/>
      <c r="M64" s="7"/>
      <c r="P64" s="122"/>
    </row>
    <row r="65" spans="1:16" ht="12.75">
      <c r="A65" s="223" t="s">
        <v>188</v>
      </c>
      <c r="B65" s="224"/>
      <c r="C65" s="224"/>
      <c r="D65" s="224"/>
      <c r="E65" s="224"/>
      <c r="F65" s="224"/>
      <c r="G65" s="224"/>
      <c r="H65" s="225"/>
      <c r="I65" s="1">
        <v>166</v>
      </c>
      <c r="J65" s="7">
        <v>-176900</v>
      </c>
      <c r="K65" s="7">
        <v>-61868</v>
      </c>
      <c r="L65" s="7">
        <v>-176840</v>
      </c>
      <c r="M65" s="7">
        <v>-61575</v>
      </c>
      <c r="P65" s="122"/>
    </row>
    <row r="66" spans="1:16" ht="12.75">
      <c r="A66" s="223" t="s">
        <v>162</v>
      </c>
      <c r="B66" s="224"/>
      <c r="C66" s="224"/>
      <c r="D66" s="224"/>
      <c r="E66" s="224"/>
      <c r="F66" s="224"/>
      <c r="G66" s="224"/>
      <c r="H66" s="225"/>
      <c r="I66" s="1">
        <v>167</v>
      </c>
      <c r="J66" s="53">
        <f>J57-J65</f>
        <v>-1614105.5899999999</v>
      </c>
      <c r="K66" s="53">
        <f>K57-K65</f>
        <v>-386141.59</v>
      </c>
      <c r="L66" s="53">
        <f>L57-L65</f>
        <v>-839189</v>
      </c>
      <c r="M66" s="53">
        <f>M57-M65</f>
        <v>-269756</v>
      </c>
      <c r="P66" s="122"/>
    </row>
    <row r="67" spans="1:16" ht="12.75">
      <c r="A67" s="223" t="s">
        <v>163</v>
      </c>
      <c r="B67" s="224"/>
      <c r="C67" s="224"/>
      <c r="D67" s="224"/>
      <c r="E67" s="224"/>
      <c r="F67" s="224"/>
      <c r="G67" s="224"/>
      <c r="H67" s="225"/>
      <c r="I67" s="1">
        <v>168</v>
      </c>
      <c r="J67" s="61">
        <f>J56+J66</f>
        <v>-49655925.59</v>
      </c>
      <c r="K67" s="61">
        <f>K56+K66</f>
        <v>-23328032.59</v>
      </c>
      <c r="L67" s="61">
        <f>L56+L66</f>
        <v>-70993858</v>
      </c>
      <c r="M67" s="61">
        <f>M56+M66</f>
        <v>-28605504</v>
      </c>
      <c r="N67" s="122"/>
      <c r="P67" s="122"/>
    </row>
    <row r="68" spans="1:13" ht="12.75" customHeight="1">
      <c r="A68" s="266" t="s">
        <v>279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68" t="s">
        <v>157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6" ht="12.75">
      <c r="A70" s="259" t="s">
        <v>200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>
        <v>-49602714</v>
      </c>
      <c r="K70" s="7">
        <v>-23312882</v>
      </c>
      <c r="L70" s="7">
        <v>-70976692</v>
      </c>
      <c r="M70" s="7">
        <v>-28599637</v>
      </c>
      <c r="P70" s="122"/>
    </row>
    <row r="71" spans="1:16" ht="12.75">
      <c r="A71" s="263" t="s">
        <v>201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>
        <v>-53212</v>
      </c>
      <c r="K71" s="8">
        <v>-15152</v>
      </c>
      <c r="L71" s="8">
        <v>-17166</v>
      </c>
      <c r="M71" s="8">
        <v>-5866.679000000004</v>
      </c>
      <c r="P71" s="122"/>
    </row>
    <row r="72" ht="12.75">
      <c r="P72" s="122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4">
    <dataValidation allowBlank="1" sqref="A1:I65536 J72:K65536 J1:K6 J51:K52 J55:K55 J68:K69 L1:IV65536"/>
    <dataValidation type="whole" operator="greaterThanOrEqual" allowBlank="1" showInputMessage="1" showErrorMessage="1" errorTitle="Pogrešan unos" error="Mogu se unijeti samo cjelobrojne pozitivne vrijednosti." sqref="J42:K46 J27:K27 J8:J9 J12:K12 J33:K33 J28:J32 J23:J26 J22:K22 J17:J21 J13:J15 J48:K50 J16:K16 J34:J41 J7:K7 J10:K1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 J53:J54 J58:J65 K65 J57:K57 J66:K67 J56 J70:J7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110" zoomScaleSheetLayoutView="110" zoomScalePageLayoutView="0" workbookViewId="0" topLeftCell="A1">
      <selection activeCell="M3" sqref="M3"/>
    </sheetView>
  </sheetViews>
  <sheetFormatPr defaultColWidth="9.140625" defaultRowHeight="12.75"/>
  <cols>
    <col min="1" max="9" width="9.140625" style="52" customWidth="1"/>
    <col min="10" max="10" width="9.421875" style="52" bestFit="1" customWidth="1"/>
    <col min="11" max="11" width="12.00390625" style="52" bestFit="1" customWidth="1"/>
    <col min="12" max="12" width="9.140625" style="52" customWidth="1"/>
    <col min="13" max="13" width="10.8515625" style="52" bestFit="1" customWidth="1"/>
    <col min="14" max="16384" width="9.140625" style="52" customWidth="1"/>
  </cols>
  <sheetData>
    <row r="1" spans="1:11" ht="12.75" customHeight="1">
      <c r="A1" s="273" t="s">
        <v>136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321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317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3.25">
      <c r="A4" s="275" t="s">
        <v>50</v>
      </c>
      <c r="B4" s="275"/>
      <c r="C4" s="275"/>
      <c r="D4" s="275"/>
      <c r="E4" s="275"/>
      <c r="F4" s="275"/>
      <c r="G4" s="275"/>
      <c r="H4" s="275"/>
      <c r="I4" s="64" t="s">
        <v>245</v>
      </c>
      <c r="J4" s="65" t="s">
        <v>285</v>
      </c>
      <c r="K4" s="65" t="s">
        <v>286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6">
        <v>2</v>
      </c>
      <c r="J5" s="67" t="s">
        <v>249</v>
      </c>
      <c r="K5" s="67" t="s">
        <v>250</v>
      </c>
    </row>
    <row r="6" spans="1:11" ht="12.75">
      <c r="A6" s="232" t="s">
        <v>130</v>
      </c>
      <c r="B6" s="248"/>
      <c r="C6" s="248"/>
      <c r="D6" s="248"/>
      <c r="E6" s="248"/>
      <c r="F6" s="248"/>
      <c r="G6" s="248"/>
      <c r="H6" s="248"/>
      <c r="I6" s="277"/>
      <c r="J6" s="277"/>
      <c r="K6" s="278"/>
    </row>
    <row r="7" spans="1:11" ht="12.75">
      <c r="A7" s="226" t="s">
        <v>34</v>
      </c>
      <c r="B7" s="227"/>
      <c r="C7" s="227"/>
      <c r="D7" s="227"/>
      <c r="E7" s="227"/>
      <c r="F7" s="227"/>
      <c r="G7" s="227"/>
      <c r="H7" s="227"/>
      <c r="I7" s="1">
        <v>1</v>
      </c>
      <c r="J7" s="7">
        <v>-47988608.52405</v>
      </c>
      <c r="K7" s="7">
        <v>-70137503</v>
      </c>
    </row>
    <row r="8" spans="1:11" ht="12.75">
      <c r="A8" s="226" t="s">
        <v>35</v>
      </c>
      <c r="B8" s="227"/>
      <c r="C8" s="227"/>
      <c r="D8" s="227"/>
      <c r="E8" s="227"/>
      <c r="F8" s="227"/>
      <c r="G8" s="227"/>
      <c r="H8" s="227"/>
      <c r="I8" s="1">
        <v>2</v>
      </c>
      <c r="J8" s="7">
        <v>3597363.76</v>
      </c>
      <c r="K8" s="7">
        <v>3617965</v>
      </c>
    </row>
    <row r="9" spans="1:11" ht="12.75">
      <c r="A9" s="226" t="s">
        <v>36</v>
      </c>
      <c r="B9" s="227"/>
      <c r="C9" s="227"/>
      <c r="D9" s="227"/>
      <c r="E9" s="227"/>
      <c r="F9" s="227"/>
      <c r="G9" s="227"/>
      <c r="H9" s="227"/>
      <c r="I9" s="1">
        <v>3</v>
      </c>
      <c r="J9" s="7"/>
      <c r="K9" s="7">
        <v>2362647</v>
      </c>
    </row>
    <row r="10" spans="1:11" ht="12.75">
      <c r="A10" s="226" t="s">
        <v>37</v>
      </c>
      <c r="B10" s="227"/>
      <c r="C10" s="227"/>
      <c r="D10" s="227"/>
      <c r="E10" s="227"/>
      <c r="F10" s="227"/>
      <c r="G10" s="227"/>
      <c r="H10" s="227"/>
      <c r="I10" s="1">
        <v>4</v>
      </c>
      <c r="J10" s="7"/>
      <c r="K10" s="7"/>
    </row>
    <row r="11" spans="1:11" ht="12.75">
      <c r="A11" s="226" t="s">
        <v>38</v>
      </c>
      <c r="B11" s="227"/>
      <c r="C11" s="227"/>
      <c r="D11" s="227"/>
      <c r="E11" s="227"/>
      <c r="F11" s="227"/>
      <c r="G11" s="227"/>
      <c r="H11" s="227"/>
      <c r="I11" s="1">
        <v>5</v>
      </c>
      <c r="J11" s="7">
        <v>37482626.03394894</v>
      </c>
      <c r="K11" s="7">
        <v>41581425</v>
      </c>
    </row>
    <row r="12" spans="1:11" ht="12.75">
      <c r="A12" s="226" t="s">
        <v>42</v>
      </c>
      <c r="B12" s="227"/>
      <c r="C12" s="227"/>
      <c r="D12" s="227"/>
      <c r="E12" s="227"/>
      <c r="F12" s="227"/>
      <c r="G12" s="227"/>
      <c r="H12" s="227"/>
      <c r="I12" s="1">
        <v>6</v>
      </c>
      <c r="J12" s="7">
        <v>15269769</v>
      </c>
      <c r="K12" s="7">
        <v>61682035.69</v>
      </c>
    </row>
    <row r="13" spans="1:11" ht="12.75">
      <c r="A13" s="223" t="s">
        <v>131</v>
      </c>
      <c r="B13" s="224"/>
      <c r="C13" s="224"/>
      <c r="D13" s="224"/>
      <c r="E13" s="224"/>
      <c r="F13" s="224"/>
      <c r="G13" s="224"/>
      <c r="H13" s="224"/>
      <c r="I13" s="1">
        <v>7</v>
      </c>
      <c r="J13" s="53">
        <f>SUM(J7:J12)</f>
        <v>8361150.269898944</v>
      </c>
      <c r="K13" s="53">
        <f>SUM(K7:K12)</f>
        <v>39106569.69</v>
      </c>
    </row>
    <row r="14" spans="1:13" ht="12.75">
      <c r="A14" s="226" t="s">
        <v>43</v>
      </c>
      <c r="B14" s="227"/>
      <c r="C14" s="227"/>
      <c r="D14" s="227"/>
      <c r="E14" s="227"/>
      <c r="F14" s="227"/>
      <c r="G14" s="227"/>
      <c r="H14" s="227"/>
      <c r="I14" s="1">
        <v>8</v>
      </c>
      <c r="J14" s="7">
        <v>22475079</v>
      </c>
      <c r="K14" s="7"/>
      <c r="M14" s="122"/>
    </row>
    <row r="15" spans="1:11" ht="12.75">
      <c r="A15" s="226" t="s">
        <v>44</v>
      </c>
      <c r="B15" s="227"/>
      <c r="C15" s="227"/>
      <c r="D15" s="227"/>
      <c r="E15" s="227"/>
      <c r="F15" s="227"/>
      <c r="G15" s="227"/>
      <c r="H15" s="227"/>
      <c r="I15" s="1">
        <v>9</v>
      </c>
      <c r="J15" s="7">
        <v>29952544</v>
      </c>
      <c r="K15" s="7">
        <v>34483001.2</v>
      </c>
    </row>
    <row r="16" spans="1:11" ht="12.75">
      <c r="A16" s="226" t="s">
        <v>45</v>
      </c>
      <c r="B16" s="227"/>
      <c r="C16" s="227"/>
      <c r="D16" s="227"/>
      <c r="E16" s="227"/>
      <c r="F16" s="227"/>
      <c r="G16" s="227"/>
      <c r="H16" s="227"/>
      <c r="I16" s="1">
        <v>10</v>
      </c>
      <c r="J16" s="7"/>
      <c r="K16" s="7"/>
    </row>
    <row r="17" spans="1:13" ht="12.75">
      <c r="A17" s="226" t="s">
        <v>46</v>
      </c>
      <c r="B17" s="227"/>
      <c r="C17" s="227"/>
      <c r="D17" s="227"/>
      <c r="E17" s="227"/>
      <c r="F17" s="227"/>
      <c r="G17" s="227"/>
      <c r="H17" s="227"/>
      <c r="I17" s="1">
        <v>11</v>
      </c>
      <c r="J17" s="7"/>
      <c r="K17" s="7"/>
      <c r="M17" s="122"/>
    </row>
    <row r="18" spans="1:11" ht="12.75">
      <c r="A18" s="223" t="s">
        <v>132</v>
      </c>
      <c r="B18" s="224"/>
      <c r="C18" s="224"/>
      <c r="D18" s="224"/>
      <c r="E18" s="224"/>
      <c r="F18" s="224"/>
      <c r="G18" s="224"/>
      <c r="H18" s="224"/>
      <c r="I18" s="1">
        <v>12</v>
      </c>
      <c r="J18" s="53">
        <f>SUM(J14:J17)</f>
        <v>52427623</v>
      </c>
      <c r="K18" s="53">
        <f>SUM(K14:K17)</f>
        <v>34483001.2</v>
      </c>
    </row>
    <row r="19" spans="1:13" ht="12.75">
      <c r="A19" s="223" t="s">
        <v>30</v>
      </c>
      <c r="B19" s="224"/>
      <c r="C19" s="224"/>
      <c r="D19" s="224"/>
      <c r="E19" s="224"/>
      <c r="F19" s="224"/>
      <c r="G19" s="224"/>
      <c r="H19" s="224"/>
      <c r="I19" s="1">
        <v>13</v>
      </c>
      <c r="J19" s="53">
        <f>IF(J13&gt;J18,J13-J18,0)</f>
        <v>0</v>
      </c>
      <c r="K19" s="53">
        <f>IF(K13&gt;K18,K13-K18,0)</f>
        <v>4623568.489999995</v>
      </c>
      <c r="M19" s="122"/>
    </row>
    <row r="20" spans="1:11" ht="12.75">
      <c r="A20" s="223" t="s">
        <v>31</v>
      </c>
      <c r="B20" s="224"/>
      <c r="C20" s="224"/>
      <c r="D20" s="224"/>
      <c r="E20" s="224"/>
      <c r="F20" s="224"/>
      <c r="G20" s="224"/>
      <c r="H20" s="224"/>
      <c r="I20" s="1">
        <v>14</v>
      </c>
      <c r="J20" s="53">
        <f>IF(J18&gt;J13,J18-J13,0)</f>
        <v>44066472.73010106</v>
      </c>
      <c r="K20" s="53">
        <f>IF(K18&gt;K13,K18-K13,0)</f>
        <v>0</v>
      </c>
    </row>
    <row r="21" spans="1:11" ht="12.75">
      <c r="A21" s="232" t="s">
        <v>133</v>
      </c>
      <c r="B21" s="248"/>
      <c r="C21" s="248"/>
      <c r="D21" s="248"/>
      <c r="E21" s="248"/>
      <c r="F21" s="248"/>
      <c r="G21" s="248"/>
      <c r="H21" s="248"/>
      <c r="I21" s="277"/>
      <c r="J21" s="277"/>
      <c r="K21" s="278"/>
    </row>
    <row r="22" spans="1:11" ht="12.75">
      <c r="A22" s="226" t="s">
        <v>147</v>
      </c>
      <c r="B22" s="227"/>
      <c r="C22" s="227"/>
      <c r="D22" s="227"/>
      <c r="E22" s="227"/>
      <c r="F22" s="227"/>
      <c r="G22" s="227"/>
      <c r="H22" s="227"/>
      <c r="I22" s="1">
        <v>15</v>
      </c>
      <c r="J22" s="7">
        <v>3237186.66</v>
      </c>
      <c r="K22" s="7"/>
    </row>
    <row r="23" spans="1:11" ht="12.75">
      <c r="A23" s="226" t="s">
        <v>148</v>
      </c>
      <c r="B23" s="227"/>
      <c r="C23" s="227"/>
      <c r="D23" s="227"/>
      <c r="E23" s="227"/>
      <c r="F23" s="227"/>
      <c r="G23" s="227"/>
      <c r="H23" s="227"/>
      <c r="I23" s="1">
        <v>16</v>
      </c>
      <c r="J23" s="7">
        <v>17459996.934652645</v>
      </c>
      <c r="K23" s="7"/>
    </row>
    <row r="24" spans="1:11" ht="12.75">
      <c r="A24" s="226" t="s">
        <v>149</v>
      </c>
      <c r="B24" s="227"/>
      <c r="C24" s="227"/>
      <c r="D24" s="227"/>
      <c r="E24" s="227"/>
      <c r="F24" s="227"/>
      <c r="G24" s="227"/>
      <c r="H24" s="227"/>
      <c r="I24" s="1">
        <v>17</v>
      </c>
      <c r="J24" s="7"/>
      <c r="K24" s="7"/>
    </row>
    <row r="25" spans="1:11" ht="12.75">
      <c r="A25" s="226" t="s">
        <v>150</v>
      </c>
      <c r="B25" s="227"/>
      <c r="C25" s="227"/>
      <c r="D25" s="227"/>
      <c r="E25" s="227"/>
      <c r="F25" s="227"/>
      <c r="G25" s="227"/>
      <c r="H25" s="227"/>
      <c r="I25" s="1">
        <v>18</v>
      </c>
      <c r="J25" s="7"/>
      <c r="K25" s="7"/>
    </row>
    <row r="26" spans="1:11" ht="12.75">
      <c r="A26" s="226" t="s">
        <v>151</v>
      </c>
      <c r="B26" s="227"/>
      <c r="C26" s="227"/>
      <c r="D26" s="227"/>
      <c r="E26" s="227"/>
      <c r="F26" s="227"/>
      <c r="G26" s="227"/>
      <c r="H26" s="227"/>
      <c r="I26" s="1">
        <v>19</v>
      </c>
      <c r="J26" s="7">
        <v>40284578.45</v>
      </c>
      <c r="K26" s="7">
        <v>41449927.510000005</v>
      </c>
    </row>
    <row r="27" spans="1:11" ht="12.75">
      <c r="A27" s="223" t="s">
        <v>137</v>
      </c>
      <c r="B27" s="224"/>
      <c r="C27" s="224"/>
      <c r="D27" s="224"/>
      <c r="E27" s="224"/>
      <c r="F27" s="224"/>
      <c r="G27" s="224"/>
      <c r="H27" s="224"/>
      <c r="I27" s="1">
        <v>20</v>
      </c>
      <c r="J27" s="53">
        <f>SUM(J22:J26)</f>
        <v>60981762.04465265</v>
      </c>
      <c r="K27" s="53">
        <f>SUM(K22:K26)</f>
        <v>41449927.510000005</v>
      </c>
    </row>
    <row r="28" spans="1:11" ht="12.75">
      <c r="A28" s="226" t="s">
        <v>101</v>
      </c>
      <c r="B28" s="227"/>
      <c r="C28" s="227"/>
      <c r="D28" s="227"/>
      <c r="E28" s="227"/>
      <c r="F28" s="227"/>
      <c r="G28" s="227"/>
      <c r="H28" s="227"/>
      <c r="I28" s="1">
        <v>21</v>
      </c>
      <c r="J28" s="7">
        <v>103902</v>
      </c>
      <c r="K28" s="7">
        <v>5891425</v>
      </c>
    </row>
    <row r="29" spans="1:11" ht="12.75">
      <c r="A29" s="226" t="s">
        <v>102</v>
      </c>
      <c r="B29" s="227"/>
      <c r="C29" s="227"/>
      <c r="D29" s="227"/>
      <c r="E29" s="227"/>
      <c r="F29" s="227"/>
      <c r="G29" s="227"/>
      <c r="H29" s="227"/>
      <c r="I29" s="1">
        <v>22</v>
      </c>
      <c r="J29" s="7"/>
      <c r="K29" s="7"/>
    </row>
    <row r="30" spans="1:13" ht="12.75">
      <c r="A30" s="226" t="s">
        <v>10</v>
      </c>
      <c r="B30" s="227"/>
      <c r="C30" s="227"/>
      <c r="D30" s="227"/>
      <c r="E30" s="227"/>
      <c r="F30" s="227"/>
      <c r="G30" s="227"/>
      <c r="H30" s="227"/>
      <c r="I30" s="1">
        <v>23</v>
      </c>
      <c r="J30" s="7"/>
      <c r="K30" s="7">
        <v>1955867</v>
      </c>
      <c r="M30" s="122"/>
    </row>
    <row r="31" spans="1:11" ht="12.75">
      <c r="A31" s="223" t="s">
        <v>2</v>
      </c>
      <c r="B31" s="224"/>
      <c r="C31" s="224"/>
      <c r="D31" s="224"/>
      <c r="E31" s="224"/>
      <c r="F31" s="224"/>
      <c r="G31" s="224"/>
      <c r="H31" s="224"/>
      <c r="I31" s="1">
        <v>24</v>
      </c>
      <c r="J31" s="131">
        <f>SUM(J28:J30)</f>
        <v>103902</v>
      </c>
      <c r="K31" s="131">
        <f>SUM(K28:K30)</f>
        <v>7847292</v>
      </c>
    </row>
    <row r="32" spans="1:13" ht="12.75">
      <c r="A32" s="223" t="s">
        <v>32</v>
      </c>
      <c r="B32" s="224"/>
      <c r="C32" s="224"/>
      <c r="D32" s="224"/>
      <c r="E32" s="224"/>
      <c r="F32" s="224"/>
      <c r="G32" s="224"/>
      <c r="H32" s="224"/>
      <c r="I32" s="1">
        <v>25</v>
      </c>
      <c r="J32" s="53">
        <f>IF(J27&gt;J31,J27-J31,0)</f>
        <v>60877860.04465265</v>
      </c>
      <c r="K32" s="53">
        <f>IF(K27&gt;K31,K27-K31,0)</f>
        <v>33602635.510000005</v>
      </c>
      <c r="M32" s="122"/>
    </row>
    <row r="33" spans="1:13" ht="12.75">
      <c r="A33" s="223" t="s">
        <v>33</v>
      </c>
      <c r="B33" s="224"/>
      <c r="C33" s="224"/>
      <c r="D33" s="224"/>
      <c r="E33" s="224"/>
      <c r="F33" s="224"/>
      <c r="G33" s="224"/>
      <c r="H33" s="224"/>
      <c r="I33" s="1">
        <v>26</v>
      </c>
      <c r="J33" s="53">
        <f>IF(J31&gt;J27,J31-J27,0)</f>
        <v>0</v>
      </c>
      <c r="K33" s="53">
        <f>IF(K31&gt;K27,K31-K27,0)</f>
        <v>0</v>
      </c>
      <c r="M33" s="122"/>
    </row>
    <row r="34" spans="1:11" ht="12.75">
      <c r="A34" s="232" t="s">
        <v>134</v>
      </c>
      <c r="B34" s="248"/>
      <c r="C34" s="248"/>
      <c r="D34" s="248"/>
      <c r="E34" s="248"/>
      <c r="F34" s="248"/>
      <c r="G34" s="248"/>
      <c r="H34" s="248"/>
      <c r="I34" s="277"/>
      <c r="J34" s="277"/>
      <c r="K34" s="278"/>
    </row>
    <row r="35" spans="1:11" ht="12.75">
      <c r="A35" s="226" t="s">
        <v>143</v>
      </c>
      <c r="B35" s="227"/>
      <c r="C35" s="227"/>
      <c r="D35" s="227"/>
      <c r="E35" s="227"/>
      <c r="F35" s="227"/>
      <c r="G35" s="227"/>
      <c r="H35" s="227"/>
      <c r="I35" s="1">
        <v>27</v>
      </c>
      <c r="J35" s="7"/>
      <c r="K35" s="7"/>
    </row>
    <row r="36" spans="1:11" ht="12.75">
      <c r="A36" s="226" t="s">
        <v>23</v>
      </c>
      <c r="B36" s="227"/>
      <c r="C36" s="227"/>
      <c r="D36" s="227"/>
      <c r="E36" s="227"/>
      <c r="F36" s="227"/>
      <c r="G36" s="227"/>
      <c r="H36" s="227"/>
      <c r="I36" s="1">
        <v>28</v>
      </c>
      <c r="J36" s="7"/>
      <c r="K36" s="7"/>
    </row>
    <row r="37" spans="1:11" ht="12.75">
      <c r="A37" s="226" t="s">
        <v>24</v>
      </c>
      <c r="B37" s="227"/>
      <c r="C37" s="227"/>
      <c r="D37" s="227"/>
      <c r="E37" s="227"/>
      <c r="F37" s="227"/>
      <c r="G37" s="227"/>
      <c r="H37" s="227"/>
      <c r="I37" s="1">
        <v>29</v>
      </c>
      <c r="J37" s="7"/>
      <c r="K37" s="7"/>
    </row>
    <row r="38" spans="1:11" ht="12.75">
      <c r="A38" s="223" t="s">
        <v>59</v>
      </c>
      <c r="B38" s="224"/>
      <c r="C38" s="224"/>
      <c r="D38" s="224"/>
      <c r="E38" s="224"/>
      <c r="F38" s="224"/>
      <c r="G38" s="224"/>
      <c r="H38" s="224"/>
      <c r="I38" s="1">
        <v>30</v>
      </c>
      <c r="J38" s="53">
        <f>SUM(J35:J37)</f>
        <v>0</v>
      </c>
      <c r="K38" s="53">
        <f>SUM(K35:K37)</f>
        <v>0</v>
      </c>
    </row>
    <row r="39" spans="1:11" ht="12.75">
      <c r="A39" s="226" t="s">
        <v>25</v>
      </c>
      <c r="B39" s="227"/>
      <c r="C39" s="227"/>
      <c r="D39" s="227"/>
      <c r="E39" s="227"/>
      <c r="F39" s="227"/>
      <c r="G39" s="227"/>
      <c r="H39" s="227"/>
      <c r="I39" s="1">
        <v>31</v>
      </c>
      <c r="J39" s="7">
        <v>21574585</v>
      </c>
      <c r="K39" s="7">
        <v>39851452</v>
      </c>
    </row>
    <row r="40" spans="1:11" ht="12.75">
      <c r="A40" s="226" t="s">
        <v>26</v>
      </c>
      <c r="B40" s="227"/>
      <c r="C40" s="227"/>
      <c r="D40" s="227"/>
      <c r="E40" s="227"/>
      <c r="F40" s="227"/>
      <c r="G40" s="227"/>
      <c r="H40" s="227"/>
      <c r="I40" s="1">
        <v>32</v>
      </c>
      <c r="J40" s="7"/>
      <c r="K40" s="7"/>
    </row>
    <row r="41" spans="1:11" ht="12.75">
      <c r="A41" s="226" t="s">
        <v>27</v>
      </c>
      <c r="B41" s="227"/>
      <c r="C41" s="227"/>
      <c r="D41" s="227"/>
      <c r="E41" s="227"/>
      <c r="F41" s="227"/>
      <c r="G41" s="227"/>
      <c r="H41" s="227"/>
      <c r="I41" s="1">
        <v>33</v>
      </c>
      <c r="J41" s="7"/>
      <c r="K41" s="7"/>
    </row>
    <row r="42" spans="1:13" ht="12.75">
      <c r="A42" s="226" t="s">
        <v>28</v>
      </c>
      <c r="B42" s="227"/>
      <c r="C42" s="227"/>
      <c r="D42" s="227"/>
      <c r="E42" s="227"/>
      <c r="F42" s="227"/>
      <c r="G42" s="227"/>
      <c r="H42" s="227"/>
      <c r="I42" s="1">
        <v>34</v>
      </c>
      <c r="J42" s="7"/>
      <c r="K42" s="7"/>
      <c r="M42" s="122"/>
    </row>
    <row r="43" spans="1:11" ht="12.75">
      <c r="A43" s="226" t="s">
        <v>29</v>
      </c>
      <c r="B43" s="227"/>
      <c r="C43" s="227"/>
      <c r="D43" s="227"/>
      <c r="E43" s="227"/>
      <c r="F43" s="227"/>
      <c r="G43" s="227"/>
      <c r="H43" s="227"/>
      <c r="I43" s="1">
        <v>35</v>
      </c>
      <c r="J43" s="7"/>
      <c r="K43" s="7"/>
    </row>
    <row r="44" spans="1:11" ht="12.75">
      <c r="A44" s="223" t="s">
        <v>60</v>
      </c>
      <c r="B44" s="224"/>
      <c r="C44" s="224"/>
      <c r="D44" s="224"/>
      <c r="E44" s="224"/>
      <c r="F44" s="224"/>
      <c r="G44" s="224"/>
      <c r="H44" s="224"/>
      <c r="I44" s="1">
        <v>36</v>
      </c>
      <c r="J44" s="53">
        <f>SUM(J39:J43)</f>
        <v>21574585</v>
      </c>
      <c r="K44" s="53">
        <f>SUM(K39:K43)</f>
        <v>39851452</v>
      </c>
    </row>
    <row r="45" spans="1:11" ht="12.75">
      <c r="A45" s="223" t="s">
        <v>11</v>
      </c>
      <c r="B45" s="224"/>
      <c r="C45" s="224"/>
      <c r="D45" s="224"/>
      <c r="E45" s="224"/>
      <c r="F45" s="224"/>
      <c r="G45" s="224"/>
      <c r="H45" s="224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23" t="s">
        <v>12</v>
      </c>
      <c r="B46" s="224"/>
      <c r="C46" s="224"/>
      <c r="D46" s="224"/>
      <c r="E46" s="224"/>
      <c r="F46" s="224"/>
      <c r="G46" s="224"/>
      <c r="H46" s="224"/>
      <c r="I46" s="1">
        <v>38</v>
      </c>
      <c r="J46" s="53">
        <f>IF(J44&gt;J38,J44-J38,0)</f>
        <v>21574585</v>
      </c>
      <c r="K46" s="53">
        <f>IF(K44&gt;K38,K44-K38,0)</f>
        <v>39851452</v>
      </c>
    </row>
    <row r="47" spans="1:11" ht="12.75">
      <c r="A47" s="226" t="s">
        <v>61</v>
      </c>
      <c r="B47" s="227"/>
      <c r="C47" s="227"/>
      <c r="D47" s="227"/>
      <c r="E47" s="227"/>
      <c r="F47" s="227"/>
      <c r="G47" s="227"/>
      <c r="H47" s="227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6" t="s">
        <v>62</v>
      </c>
      <c r="B48" s="227"/>
      <c r="C48" s="227"/>
      <c r="D48" s="227"/>
      <c r="E48" s="227"/>
      <c r="F48" s="227"/>
      <c r="G48" s="227"/>
      <c r="H48" s="227"/>
      <c r="I48" s="1">
        <v>40</v>
      </c>
      <c r="J48" s="53">
        <f>IF(J20-J19+J33-J32+J46-J45&gt;0,J20-J19+J33-J32+J46-J45,0)</f>
        <v>4763197.685448408</v>
      </c>
      <c r="K48" s="53">
        <f>IF(K20-K19+K33-K32+K46-K45&gt;0,K20-K19+K33-K32+K46-K45,0)</f>
        <v>1625248</v>
      </c>
    </row>
    <row r="49" spans="1:11" ht="12.75">
      <c r="A49" s="226" t="s">
        <v>135</v>
      </c>
      <c r="B49" s="227"/>
      <c r="C49" s="227"/>
      <c r="D49" s="227"/>
      <c r="E49" s="227"/>
      <c r="F49" s="227"/>
      <c r="G49" s="227"/>
      <c r="H49" s="227"/>
      <c r="I49" s="1">
        <v>41</v>
      </c>
      <c r="J49" s="7">
        <v>11960651</v>
      </c>
      <c r="K49" s="7">
        <v>4524370</v>
      </c>
    </row>
    <row r="50" spans="1:11" ht="12.75">
      <c r="A50" s="226" t="s">
        <v>144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>
        <f>J45+J32+J19</f>
        <v>60877860.04465265</v>
      </c>
      <c r="K50" s="5">
        <f>K19+K32+K45</f>
        <v>38226204</v>
      </c>
    </row>
    <row r="51" spans="1:11" ht="12.75">
      <c r="A51" s="226" t="s">
        <v>145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>
        <f>J20+J33+J46</f>
        <v>65641057.73010106</v>
      </c>
      <c r="K51" s="5">
        <f>K20+K33+K46</f>
        <v>39851452</v>
      </c>
    </row>
    <row r="52" spans="1:13" ht="12.75">
      <c r="A52" s="238" t="s">
        <v>146</v>
      </c>
      <c r="B52" s="239"/>
      <c r="C52" s="239"/>
      <c r="D52" s="239"/>
      <c r="E52" s="239"/>
      <c r="F52" s="239"/>
      <c r="G52" s="239"/>
      <c r="H52" s="239"/>
      <c r="I52" s="4">
        <v>44</v>
      </c>
      <c r="J52" s="61">
        <f>J49+J50-J51</f>
        <v>7197453.314551584</v>
      </c>
      <c r="K52" s="61">
        <f>K49+K50-K51</f>
        <v>2899122</v>
      </c>
      <c r="L52" s="122"/>
      <c r="M52" s="122"/>
    </row>
    <row r="53" spans="11:13" ht="12.75">
      <c r="K53" s="122"/>
      <c r="M53" s="122"/>
    </row>
    <row r="54" ht="12.75">
      <c r="K54" s="122"/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3">
    <dataValidation allowBlank="1" sqref="A1:I65536 J53:J65536 J1:J6 J21 J34 L1:IV65536 K1:K17 K32:K65536 K19:K26 K28:K30"/>
    <dataValidation type="whole" operator="greaterThanOrEqual" allowBlank="1" showInputMessage="1" showErrorMessage="1" errorTitle="Pogrešan unos" error="Mogu se unijeti samo cjelobrojne pozitivne vrijednosti." sqref="J18:J20 J13 J27:K27 J31:J33 J52 J44:J48 J38 K18 K31">
      <formula1>0</formula1>
    </dataValidation>
    <dataValidation type="whole" operator="notEqual" allowBlank="1" showInputMessage="1" showErrorMessage="1" errorTitle="Pogrešan unos" error="Mogu se unijeti samo cjelobrojne vrijednosti." sqref="J7:J12 J14:J17 J22:J26 J28:J30 J39:J43 J35:J37 J49:J51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4" r:id="rId1"/>
  <ignoredErrors>
    <ignoredError sqref="K50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L4" sqref="L4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0" width="9.57421875" style="70" bestFit="1" customWidth="1"/>
    <col min="11" max="11" width="10.140625" style="70" bestFit="1" customWidth="1"/>
    <col min="12" max="12" width="11.140625" style="70" bestFit="1" customWidth="1"/>
    <col min="13" max="13" width="12.8515625" style="70" customWidth="1"/>
    <col min="14" max="16384" width="9.140625" style="70" customWidth="1"/>
  </cols>
  <sheetData>
    <row r="1" spans="1:12" ht="12.75">
      <c r="A1" s="285" t="s">
        <v>247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69"/>
    </row>
    <row r="2" spans="1:12" ht="15.75">
      <c r="A2" s="42"/>
      <c r="B2" s="68"/>
      <c r="C2" s="295" t="s">
        <v>248</v>
      </c>
      <c r="D2" s="295"/>
      <c r="E2" s="71" t="s">
        <v>318</v>
      </c>
      <c r="F2" s="43" t="s">
        <v>216</v>
      </c>
      <c r="G2" s="296" t="s">
        <v>319</v>
      </c>
      <c r="H2" s="297"/>
      <c r="I2" s="68"/>
      <c r="J2" s="68"/>
      <c r="K2" s="68"/>
      <c r="L2" s="72"/>
    </row>
    <row r="3" spans="1:11" ht="23.25">
      <c r="A3" s="298" t="s">
        <v>50</v>
      </c>
      <c r="B3" s="298"/>
      <c r="C3" s="298"/>
      <c r="D3" s="298"/>
      <c r="E3" s="298"/>
      <c r="F3" s="298"/>
      <c r="G3" s="298"/>
      <c r="H3" s="298"/>
      <c r="I3" s="75" t="s">
        <v>271</v>
      </c>
      <c r="J3" s="76" t="s">
        <v>124</v>
      </c>
      <c r="K3" s="76" t="s">
        <v>125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78">
        <v>2</v>
      </c>
      <c r="J4" s="77" t="s">
        <v>249</v>
      </c>
      <c r="K4" s="77" t="s">
        <v>250</v>
      </c>
    </row>
    <row r="5" spans="1:11" ht="12.75">
      <c r="A5" s="287" t="s">
        <v>251</v>
      </c>
      <c r="B5" s="288"/>
      <c r="C5" s="288"/>
      <c r="D5" s="288"/>
      <c r="E5" s="288"/>
      <c r="F5" s="288"/>
      <c r="G5" s="288"/>
      <c r="H5" s="288"/>
      <c r="I5" s="44">
        <v>1</v>
      </c>
      <c r="J5" s="45">
        <v>270904000</v>
      </c>
      <c r="K5" s="45">
        <v>270904000</v>
      </c>
    </row>
    <row r="6" spans="1:11" ht="12.75">
      <c r="A6" s="287" t="s">
        <v>252</v>
      </c>
      <c r="B6" s="288"/>
      <c r="C6" s="288"/>
      <c r="D6" s="288"/>
      <c r="E6" s="288"/>
      <c r="F6" s="288"/>
      <c r="G6" s="288"/>
      <c r="H6" s="288"/>
      <c r="I6" s="44">
        <v>2</v>
      </c>
      <c r="J6" s="46">
        <v>160634352</v>
      </c>
      <c r="K6" s="46">
        <v>85140629</v>
      </c>
    </row>
    <row r="7" spans="1:11" ht="12.75">
      <c r="A7" s="287" t="s">
        <v>253</v>
      </c>
      <c r="B7" s="288"/>
      <c r="C7" s="288"/>
      <c r="D7" s="288"/>
      <c r="E7" s="288"/>
      <c r="F7" s="288"/>
      <c r="G7" s="288"/>
      <c r="H7" s="288"/>
      <c r="I7" s="44">
        <v>3</v>
      </c>
      <c r="J7" s="46">
        <v>27306861</v>
      </c>
      <c r="K7" s="46">
        <v>12701228</v>
      </c>
    </row>
    <row r="8" spans="1:11" ht="12.75">
      <c r="A8" s="287" t="s">
        <v>254</v>
      </c>
      <c r="B8" s="288"/>
      <c r="C8" s="288"/>
      <c r="D8" s="288"/>
      <c r="E8" s="288"/>
      <c r="F8" s="288"/>
      <c r="G8" s="288"/>
      <c r="H8" s="288"/>
      <c r="I8" s="44">
        <v>4</v>
      </c>
      <c r="J8" s="46"/>
      <c r="K8" s="46"/>
    </row>
    <row r="9" spans="1:11" ht="12.75">
      <c r="A9" s="287" t="s">
        <v>255</v>
      </c>
      <c r="B9" s="288"/>
      <c r="C9" s="288"/>
      <c r="D9" s="288"/>
      <c r="E9" s="288"/>
      <c r="F9" s="288"/>
      <c r="G9" s="288"/>
      <c r="H9" s="288"/>
      <c r="I9" s="44">
        <v>5</v>
      </c>
      <c r="J9" s="46">
        <v>-89588657</v>
      </c>
      <c r="K9" s="46">
        <v>-70154669</v>
      </c>
    </row>
    <row r="10" spans="1:11" ht="12.75">
      <c r="A10" s="287" t="s">
        <v>256</v>
      </c>
      <c r="B10" s="288"/>
      <c r="C10" s="288"/>
      <c r="D10" s="288"/>
      <c r="E10" s="288"/>
      <c r="F10" s="288"/>
      <c r="G10" s="288"/>
      <c r="H10" s="288"/>
      <c r="I10" s="44">
        <v>6</v>
      </c>
      <c r="J10" s="46">
        <v>40978841</v>
      </c>
      <c r="K10" s="46">
        <v>40271480</v>
      </c>
    </row>
    <row r="11" spans="1:13" ht="12.75">
      <c r="A11" s="287" t="s">
        <v>257</v>
      </c>
      <c r="B11" s="288"/>
      <c r="C11" s="288"/>
      <c r="D11" s="288"/>
      <c r="E11" s="288"/>
      <c r="F11" s="288"/>
      <c r="G11" s="288"/>
      <c r="H11" s="288"/>
      <c r="I11" s="44">
        <v>7</v>
      </c>
      <c r="J11" s="46"/>
      <c r="K11" s="46"/>
      <c r="L11" s="123"/>
      <c r="M11" s="123"/>
    </row>
    <row r="12" spans="1:13" ht="12.75">
      <c r="A12" s="287" t="s">
        <v>258</v>
      </c>
      <c r="B12" s="288"/>
      <c r="C12" s="288"/>
      <c r="D12" s="288"/>
      <c r="E12" s="288"/>
      <c r="F12" s="288"/>
      <c r="G12" s="288"/>
      <c r="H12" s="288"/>
      <c r="I12" s="44">
        <v>8</v>
      </c>
      <c r="J12" s="46">
        <v>-394823</v>
      </c>
      <c r="K12" s="46">
        <v>-514402</v>
      </c>
      <c r="M12" s="123"/>
    </row>
    <row r="13" spans="1:13" ht="12.75">
      <c r="A13" s="287" t="s">
        <v>259</v>
      </c>
      <c r="B13" s="288"/>
      <c r="C13" s="288"/>
      <c r="D13" s="288"/>
      <c r="E13" s="288"/>
      <c r="F13" s="288"/>
      <c r="G13" s="288"/>
      <c r="H13" s="288"/>
      <c r="I13" s="44">
        <v>9</v>
      </c>
      <c r="J13" s="46"/>
      <c r="K13" s="46"/>
      <c r="M13" s="123"/>
    </row>
    <row r="14" spans="1:12" ht="12.75">
      <c r="A14" s="289" t="s">
        <v>260</v>
      </c>
      <c r="B14" s="290"/>
      <c r="C14" s="290"/>
      <c r="D14" s="290"/>
      <c r="E14" s="290"/>
      <c r="F14" s="290"/>
      <c r="G14" s="290"/>
      <c r="H14" s="290"/>
      <c r="I14" s="44">
        <v>10</v>
      </c>
      <c r="J14" s="73">
        <f>SUM(J5:J13)</f>
        <v>409840574</v>
      </c>
      <c r="K14" s="73">
        <f>SUM(K5:K13)</f>
        <v>338348266</v>
      </c>
      <c r="L14" s="123"/>
    </row>
    <row r="15" spans="1:11" ht="12.75">
      <c r="A15" s="287" t="s">
        <v>261</v>
      </c>
      <c r="B15" s="288"/>
      <c r="C15" s="288"/>
      <c r="D15" s="288"/>
      <c r="E15" s="288"/>
      <c r="F15" s="288"/>
      <c r="G15" s="288"/>
      <c r="H15" s="288"/>
      <c r="I15" s="44">
        <v>11</v>
      </c>
      <c r="J15" s="46">
        <v>-9342</v>
      </c>
      <c r="K15" s="46">
        <v>-12249.89</v>
      </c>
    </row>
    <row r="16" spans="1:11" ht="12.75">
      <c r="A16" s="287" t="s">
        <v>262</v>
      </c>
      <c r="B16" s="288"/>
      <c r="C16" s="288"/>
      <c r="D16" s="288"/>
      <c r="E16" s="288"/>
      <c r="F16" s="288"/>
      <c r="G16" s="288"/>
      <c r="H16" s="288"/>
      <c r="I16" s="44">
        <v>12</v>
      </c>
      <c r="J16" s="46"/>
      <c r="K16" s="46"/>
    </row>
    <row r="17" spans="1:13" ht="12.75">
      <c r="A17" s="287" t="s">
        <v>263</v>
      </c>
      <c r="B17" s="288"/>
      <c r="C17" s="288"/>
      <c r="D17" s="288"/>
      <c r="E17" s="288"/>
      <c r="F17" s="288"/>
      <c r="G17" s="288"/>
      <c r="H17" s="288"/>
      <c r="I17" s="44">
        <v>13</v>
      </c>
      <c r="J17" s="46"/>
      <c r="K17" s="46"/>
      <c r="M17" s="123"/>
    </row>
    <row r="18" spans="1:11" ht="12.75">
      <c r="A18" s="287" t="s">
        <v>264</v>
      </c>
      <c r="B18" s="288"/>
      <c r="C18" s="288"/>
      <c r="D18" s="288"/>
      <c r="E18" s="288"/>
      <c r="F18" s="288"/>
      <c r="G18" s="288"/>
      <c r="H18" s="288"/>
      <c r="I18" s="44">
        <v>14</v>
      </c>
      <c r="J18" s="46"/>
      <c r="K18" s="46"/>
    </row>
    <row r="19" spans="1:11" ht="12.75">
      <c r="A19" s="287" t="s">
        <v>265</v>
      </c>
      <c r="B19" s="288"/>
      <c r="C19" s="288"/>
      <c r="D19" s="288"/>
      <c r="E19" s="288"/>
      <c r="F19" s="288"/>
      <c r="G19" s="288"/>
      <c r="H19" s="288"/>
      <c r="I19" s="44">
        <v>15</v>
      </c>
      <c r="J19" s="46"/>
      <c r="K19" s="46"/>
    </row>
    <row r="20" spans="1:11" ht="12.75">
      <c r="A20" s="287" t="s">
        <v>266</v>
      </c>
      <c r="B20" s="288"/>
      <c r="C20" s="288"/>
      <c r="D20" s="288"/>
      <c r="E20" s="288"/>
      <c r="F20" s="288"/>
      <c r="G20" s="288"/>
      <c r="H20" s="288"/>
      <c r="I20" s="44">
        <v>16</v>
      </c>
      <c r="J20" s="46"/>
      <c r="K20" s="46"/>
    </row>
    <row r="21" spans="1:11" ht="12.75">
      <c r="A21" s="289" t="s">
        <v>267</v>
      </c>
      <c r="B21" s="290"/>
      <c r="C21" s="290"/>
      <c r="D21" s="290"/>
      <c r="E21" s="290"/>
      <c r="F21" s="290"/>
      <c r="G21" s="290"/>
      <c r="H21" s="290"/>
      <c r="I21" s="44">
        <v>17</v>
      </c>
      <c r="J21" s="74">
        <f>SUM(J15:J20)</f>
        <v>-9342</v>
      </c>
      <c r="K21" s="74">
        <f>SUM(K15:K20)</f>
        <v>-12249.89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79" t="s">
        <v>268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>
        <v>410362398</v>
      </c>
      <c r="K23" s="45">
        <v>338269073</v>
      </c>
    </row>
    <row r="24" spans="1:13" ht="17.25" customHeight="1">
      <c r="A24" s="281" t="s">
        <v>269</v>
      </c>
      <c r="B24" s="282"/>
      <c r="C24" s="282"/>
      <c r="D24" s="282"/>
      <c r="E24" s="282"/>
      <c r="F24" s="282"/>
      <c r="G24" s="282"/>
      <c r="H24" s="282"/>
      <c r="I24" s="48">
        <v>19</v>
      </c>
      <c r="J24" s="74">
        <v>-521824</v>
      </c>
      <c r="K24" s="74">
        <v>79193</v>
      </c>
      <c r="M24" s="123"/>
    </row>
    <row r="25" spans="1:11" ht="30" customHeight="1">
      <c r="A25" s="283" t="s">
        <v>270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27" sqref="L27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0" t="s">
        <v>246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1" t="s">
        <v>282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2012-10-30T15:39:15Z</cp:lastPrinted>
  <dcterms:created xsi:type="dcterms:W3CDTF">2008-10-17T11:51:54Z</dcterms:created>
  <dcterms:modified xsi:type="dcterms:W3CDTF">2012-10-30T15:41:18Z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