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SHEET'!$A$1:$K$121</definedName>
    <definedName name="_xlnm.Print_Area" localSheetId="4">'CHANGES TO CAPITAL'!$A$1:$K$27</definedName>
    <definedName name="_xlnm.Print_Area" localSheetId="0">'GENERAL DATA'!$A$1:$I$87</definedName>
  </definedNames>
  <calcPr fullCalcOnLoad="1"/>
</workbook>
</file>

<file path=xl/sharedStrings.xml><?xml version="1.0" encoding="utf-8"?>
<sst xmlns="http://schemas.openxmlformats.org/spreadsheetml/2006/main" count="380" uniqueCount="340">
  <si>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</si>
  <si>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</si>
  <si>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</si>
  <si>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</si>
  <si>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</si>
  <si>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</si>
  <si>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</si>
  <si>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</si>
  <si>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</si>
  <si>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</si>
  <si>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</si>
  <si>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</si>
  <si>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</si>
  <si>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</si>
  <si>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</si>
  <si>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</si>
  <si>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</si>
  <si>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</si>
  <si>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</si>
  <si>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</si>
  <si>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</si>
  <si>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</si>
  <si>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</si>
  <si>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</si>
  <si>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</si>
  <si>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</si>
  <si>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</si>
  <si>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</si>
  <si>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</si>
  <si>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</si>
  <si>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</si>
  <si>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</si>
  <si>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</si>
  <si>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</si>
  <si>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>IV. RECEIVABLES (030 up to 032)</t>
  </si>
  <si>
    <t xml:space="preserve">     3. Other receivables</t>
  </si>
  <si>
    <t>V. DEFFERED TAX ASSETS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</si>
  <si>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</si>
  <si>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</si>
  <si>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</si>
  <si>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</si>
  <si>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>II. RECEIVABLES (044 up to 049)</t>
  </si>
  <si>
    <t xml:space="preserve">   1. Receivables from associated undertakings</t>
  </si>
  <si>
    <t xml:space="preserve">   2. Trade receivables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</si>
  <si>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</si>
  <si>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</si>
  <si>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</si>
  <si>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</si>
  <si>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</si>
  <si>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</si>
  <si>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</si>
  <si>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</si>
  <si>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</si>
  <si>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</si>
  <si>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</si>
  <si>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</si>
  <si>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</si>
  <si>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</si>
  <si>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</si>
  <si>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</si>
  <si>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</si>
  <si>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</si>
  <si>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</si>
  <si>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</si>
  <si>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</si>
  <si>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</si>
  <si>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</si>
  <si>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</si>
  <si>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</si>
  <si>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3. Other provisions </t>
  </si>
  <si>
    <t xml:space="preserve">     2. Commitments for loans, deposits, etc</t>
  </si>
  <si>
    <t xml:space="preserve">     8. Other long term liabilities</t>
  </si>
  <si>
    <t xml:space="preserve">     8. Liabilities towards employees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</si>
  <si>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</si>
  <si>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</si>
  <si>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</si>
  <si>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</si>
  <si>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</si>
  <si>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</si>
  <si>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</si>
  <si>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</si>
  <si>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 xml:space="preserve">Note 1: Appendix to Balance sheet fill companies who make consolidated financial statements.
</t>
  </si>
  <si>
    <t>PROFIT AND LOSS ACCOUNT</t>
  </si>
  <si>
    <r>
      <t xml:space="preserve">I. OPERATING TURNOVER </t>
    </r>
    <r>
      <rPr>
        <sz val="9"/>
        <rFont val="Arial"/>
        <family val="2"/>
      </rPr>
      <t>(112+113)</t>
    </r>
  </si>
  <si>
    <t xml:space="preserve">   1. Income from sales</t>
  </si>
  <si>
    <t xml:space="preserve">   2. Other operating income</t>
  </si>
  <si>
    <r>
      <t xml:space="preserve">II. OPERATING CHARGES </t>
    </r>
    <r>
      <rPr>
        <sz val="9"/>
        <rFont val="Arial"/>
        <family val="2"/>
      </rPr>
      <t>(115+116+120+124+125+126+129+130)</t>
    </r>
  </si>
  <si>
    <t xml:space="preserve">        a) Costs of raw materials and consumables</t>
  </si>
  <si>
    <t xml:space="preserve">        b) Costs of sales</t>
  </si>
  <si>
    <t xml:space="preserve">        c) Other external charges</t>
  </si>
  <si>
    <r>
      <t xml:space="preserve">   3. Staff costs </t>
    </r>
    <r>
      <rPr>
        <sz val="9"/>
        <rFont val="Arial"/>
        <family val="2"/>
      </rPr>
      <t>(121 up to 123)</t>
    </r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</si>
  <si>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</si>
  <si>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</si>
  <si>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</si>
  <si>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</si>
  <si>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</si>
  <si>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</si>
  <si>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r>
      <t xml:space="preserve">III. FINANCIAL INCOME </t>
    </r>
    <r>
      <rPr>
        <sz val="9"/>
        <rFont val="Arial"/>
        <family val="2"/>
      </rPr>
      <t>(132 up to 136)</t>
    </r>
  </si>
  <si>
    <t xml:space="preserve">     1. Interests, exchange rate differenc, dividends with affiliates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</si>
  <si>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</si>
  <si>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</si>
  <si>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</si>
  <si>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r>
      <t xml:space="preserve">IV. FINANCIAL CHARGES </t>
    </r>
    <r>
      <rPr>
        <sz val="9"/>
        <rFont val="Arial"/>
        <family val="2"/>
      </rPr>
      <t>(138 up to 141)</t>
    </r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</si>
  <si>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</si>
  <si>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</si>
  <si>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</si>
  <si>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</si>
  <si>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</si>
  <si>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</si>
  <si>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r>
      <t xml:space="preserve">IX.  TOTAL INCOME  </t>
    </r>
    <r>
      <rPr>
        <sz val="9"/>
        <rFont val="Arial"/>
        <family val="2"/>
      </rPr>
      <t>(111+131+142 + 144)</t>
    </r>
  </si>
  <si>
    <r>
      <t xml:space="preserve">X.   TOTAL CHARGES 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</si>
  <si>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</si>
  <si>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</si>
  <si>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</si>
  <si>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</si>
  <si>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</si>
  <si>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</si>
  <si>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</si>
  <si>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</si>
  <si>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</si>
  <si>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1. Attributable to equity holders 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</si>
  <si>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</si>
  <si>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</si>
  <si>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5. Gains or losses on effective hedge of a net investment abroad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</si>
  <si>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</si>
  <si>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</si>
  <si>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</si>
  <si>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</si>
  <si>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</si>
  <si>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</si>
  <si>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</si>
  <si>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</si>
  <si>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</si>
  <si>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</si>
  <si>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</si>
  <si>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</si>
  <si>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</si>
  <si>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</si>
  <si>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</si>
  <si>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</si>
  <si>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</si>
  <si>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</si>
  <si>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</si>
  <si>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</si>
  <si>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</si>
  <si>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</si>
  <si>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</si>
  <si>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</si>
  <si>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</si>
  <si>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</si>
  <si>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</si>
  <si>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</si>
  <si>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</si>
  <si>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</si>
  <si>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</si>
  <si>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</si>
  <si>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</si>
  <si>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</si>
  <si>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</si>
  <si>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</si>
  <si>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</si>
  <si>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</si>
  <si>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</si>
  <si>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</si>
  <si>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</si>
  <si>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</si>
  <si>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</si>
  <si>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</si>
  <si>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</si>
  <si>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</si>
  <si>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</si>
  <si>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</si>
  <si>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</si>
  <si>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</si>
  <si>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</si>
  <si>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</si>
  <si>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</si>
  <si>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</si>
  <si>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</si>
  <si>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</si>
  <si>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</si>
  <si>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</si>
  <si>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</si>
  <si>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</si>
  <si>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</si>
  <si>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</si>
  <si>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</si>
  <si>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</si>
  <si>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</si>
  <si>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</si>
  <si>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</si>
  <si>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</si>
  <si>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</si>
  <si>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</si>
  <si>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</si>
  <si>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</si>
  <si>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</si>
  <si>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</si>
  <si>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</si>
  <si>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</si>
  <si>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</si>
  <si>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</si>
  <si>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</si>
  <si>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</si>
  <si>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</si>
  <si>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</si>
  <si>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</si>
  <si>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</si>
  <si>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</si>
  <si>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</si>
  <si>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</si>
  <si>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</si>
  <si>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</si>
  <si>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</si>
  <si>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</si>
  <si>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</si>
  <si>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</si>
  <si>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</si>
  <si>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</si>
  <si>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</si>
  <si>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</si>
  <si>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</si>
  <si>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</si>
  <si>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</si>
  <si>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</si>
  <si>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</si>
  <si>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</si>
  <si>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</si>
  <si>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Annual financial statement of the entrepreneur - GFI-POD</t>
  </si>
  <si>
    <t>YES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</si>
  <si>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</si>
  <si>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</si>
  <si>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</si>
  <si>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</si>
  <si>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</si>
  <si>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</si>
  <si>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</si>
  <si>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 xml:space="preserve">    2. Material charges (117 up to 119)</t>
  </si>
  <si>
    <t>03277267</t>
  </si>
  <si>
    <t>080020443</t>
  </si>
  <si>
    <t>14049708426</t>
  </si>
  <si>
    <t>INGRA d.d.</t>
  </si>
  <si>
    <t>Zagreb</t>
  </si>
  <si>
    <t>Alexandera von Humboldta 4b</t>
  </si>
  <si>
    <t>www.ingra.hr</t>
  </si>
  <si>
    <t>Grad Zagreb</t>
  </si>
  <si>
    <t>Ivan Asić</t>
  </si>
  <si>
    <t>Zagrebačko računovodstvo doo</t>
  </si>
  <si>
    <t>Taxpayer: GROUP INGRA</t>
  </si>
  <si>
    <t>LANIŠTE  d.o.o.</t>
  </si>
  <si>
    <t>A. von Humboldta 4b, Zagreb</t>
  </si>
  <si>
    <t>INGRA M.E. d.o.o.</t>
  </si>
  <si>
    <t>DOMOVI DALMATINSKE RIVIJERE d.o.o.</t>
  </si>
  <si>
    <t>Ćire Carića 3, Dubrovnik</t>
  </si>
  <si>
    <t>INGRA MAR d.o.o.</t>
  </si>
  <si>
    <t>POSEDARJE RIVIJERA d.o.o.</t>
  </si>
  <si>
    <t>Trg Martina Posedarskog 1, Posedarje</t>
  </si>
  <si>
    <t>02096307</t>
  </si>
  <si>
    <t>02719673</t>
  </si>
  <si>
    <t>01/6156394</t>
  </si>
  <si>
    <t>01/6102548</t>
  </si>
  <si>
    <t>ingra@ingra.hr</t>
  </si>
  <si>
    <t>Igor Oppenheim</t>
  </si>
  <si>
    <t>7112</t>
  </si>
  <si>
    <t xml:space="preserve">       a) fixed assets (excluding financial assets)</t>
  </si>
  <si>
    <t xml:space="preserve">       b) current assets (excluding financial assets)</t>
  </si>
  <si>
    <t xml:space="preserve">   7. Provisions</t>
  </si>
  <si>
    <t xml:space="preserve">    1. Changes in the value of inventories of work in progress and finished goods</t>
  </si>
  <si>
    <t xml:space="preserve">   8. Other operating expenses</t>
  </si>
  <si>
    <t xml:space="preserve">     2. Interests, exch. rate differenc., dividends with non-affiliates          </t>
  </si>
  <si>
    <t>2. Attributable to minority interests</t>
  </si>
  <si>
    <t>Report for other comprehensive income (only for the taxpayer applying IFRS)</t>
  </si>
  <si>
    <t xml:space="preserve">    1. Exchange differences on translation of foreign operations</t>
  </si>
  <si>
    <t xml:space="preserve">    2. Movements in revaluation reserves of fixed and intangible assets</t>
  </si>
  <si>
    <t xml:space="preserve">    3. Profit or loss from revaluation of financial assets available for sale</t>
  </si>
  <si>
    <t xml:space="preserve">    4. Gains or losses on effective cash flow protection</t>
  </si>
  <si>
    <t xml:space="preserve">    6. Share of other comprehensive income / loss of associated companies</t>
  </si>
  <si>
    <t xml:space="preserve">    7. Actuarial gains / losses on defined benefit plans</t>
  </si>
  <si>
    <t xml:space="preserve">   10. Liabilities to share in the result</t>
  </si>
  <si>
    <t xml:space="preserve">     9. Liabilities for taxes, contributions and other benefits</t>
  </si>
  <si>
    <t xml:space="preserve">     7. Liabilities to companies in which are participating interests</t>
  </si>
  <si>
    <t xml:space="preserve">     6. Commitments on securities</t>
  </si>
  <si>
    <t xml:space="preserve">     5. Trade payables</t>
  </si>
  <si>
    <t xml:space="preserve">     4. Liabilities for advances</t>
  </si>
  <si>
    <t xml:space="preserve">     3. Liabilities to banks and other financial institutions</t>
  </si>
  <si>
    <t xml:space="preserve">     1. Liabilities to related parties</t>
  </si>
  <si>
    <t xml:space="preserve">     9. Deferred tax liabilities</t>
  </si>
  <si>
    <t xml:space="preserve">     2. Provisions for tax liabilities</t>
  </si>
  <si>
    <t xml:space="preserve">     1. Provisions for pensions, severance pay and similar obligations</t>
  </si>
  <si>
    <t xml:space="preserve">   6. Other receivables</t>
  </si>
  <si>
    <t xml:space="preserve">   5. Receivables from government and other institutions</t>
  </si>
  <si>
    <t xml:space="preserve">   4. Receivables from employees and members of the business</t>
  </si>
  <si>
    <t xml:space="preserve">   3. Receivables from participating companies</t>
  </si>
  <si>
    <t xml:space="preserve">   7. Biological assets</t>
  </si>
  <si>
    <t xml:space="preserve">   6. Long term assets held for sale</t>
  </si>
  <si>
    <t xml:space="preserve">   5. Advances for inventories</t>
  </si>
  <si>
    <t xml:space="preserve">   1. Materials and supplies</t>
  </si>
  <si>
    <t xml:space="preserve">     2. Receivables from sales on credit</t>
  </si>
  <si>
    <t xml:space="preserve">     1. Receivables from associated undertakings</t>
  </si>
  <si>
    <t>01.01.2012.</t>
  </si>
  <si>
    <t>31.12.2012.</t>
  </si>
  <si>
    <t>01614649</t>
  </si>
  <si>
    <t>01568612</t>
  </si>
  <si>
    <t>JUŽNI JADRAN NAUTIKA d.o.o.</t>
  </si>
  <si>
    <t>Pred Dvorom 1, Dubrovnik</t>
  </si>
  <si>
    <t>01840100</t>
  </si>
  <si>
    <t>01757148</t>
  </si>
  <si>
    <t>01538870</t>
  </si>
  <si>
    <t>INGRA ZAJEDNIČKI SERVIS d.o.o.</t>
  </si>
  <si>
    <t>02662574</t>
  </si>
  <si>
    <t>TIHA NEKRETNINE d.o.o.</t>
  </si>
  <si>
    <t>01853864</t>
  </si>
  <si>
    <t>DVORI LAPAD d.o.o.</t>
  </si>
  <si>
    <t>Masarykov put 2, Dubrovnik</t>
  </si>
  <si>
    <t>02718979</t>
  </si>
  <si>
    <t>GEOTEHNIKA d.o.o.</t>
  </si>
  <si>
    <t>02169533</t>
  </si>
  <si>
    <t>INGRA-BIOREN d.o.o.</t>
  </si>
  <si>
    <t>02267985</t>
  </si>
  <si>
    <t>BIOADRIA d.o.o.</t>
  </si>
  <si>
    <t>Dr. Mile Budaka 1, Slavonski brod</t>
  </si>
  <si>
    <t>02225603</t>
  </si>
  <si>
    <t>PRIMANI d.o.o.</t>
  </si>
  <si>
    <t>01902024</t>
  </si>
  <si>
    <t>MARINA SLANO d.o.o.</t>
  </si>
  <si>
    <t>Trg Ruđera Boškovića 1, Dubrovnik</t>
  </si>
  <si>
    <t>01924311</t>
  </si>
  <si>
    <t>DUBROVAČKE LUČICE d.o.o.</t>
  </si>
  <si>
    <t>Ćira Carića 3, Dubrovnik</t>
  </si>
  <si>
    <t>01924290</t>
  </si>
  <si>
    <t>INGRA POSLOVNA ZAJEDNICA d.d.</t>
  </si>
  <si>
    <t>02921243</t>
  </si>
  <si>
    <t>SARL ALŽIR</t>
  </si>
  <si>
    <t>Alžir, Alžir</t>
  </si>
  <si>
    <t>INGRA ENERGO d.o.o.</t>
  </si>
  <si>
    <t>Sarajevo, Bosna i Hercegovina</t>
  </si>
  <si>
    <t>as at 31.12.2012.</t>
  </si>
  <si>
    <t>in period from 01.01.2012. till 31.12.2012.</t>
  </si>
  <si>
    <t xml:space="preserve">   6. Other intangible assets</t>
  </si>
  <si>
    <t>D)  SHORT TERM LIABILITIES (094 do 105)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</si>
</sst>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_ ;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hair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3" xfId="57" applyFont="1" applyBorder="1" applyAlignment="1">
      <alignment/>
      <protection/>
    </xf>
    <xf numFmtId="0" fontId="4" fillId="0" borderId="24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4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4" xfId="57" applyFont="1" applyFill="1" applyBorder="1" applyAlignment="1" applyProtection="1">
      <alignment/>
      <protection hidden="1"/>
    </xf>
    <xf numFmtId="0" fontId="4" fillId="0" borderId="24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4" xfId="57" applyFont="1" applyFill="1" applyBorder="1" applyAlignment="1" applyProtection="1">
      <alignment horizontal="right" vertical="center"/>
      <protection hidden="1" locked="0"/>
    </xf>
    <xf numFmtId="0" fontId="4" fillId="0" borderId="24" xfId="57" applyFont="1" applyBorder="1" applyAlignment="1" applyProtection="1">
      <alignment vertical="top"/>
      <protection hidden="1"/>
    </xf>
    <xf numFmtId="0" fontId="4" fillId="0" borderId="24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49" fontId="3" fillId="0" borderId="24" xfId="57" applyNumberFormat="1" applyFont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4" xfId="57" applyFont="1" applyBorder="1" applyAlignment="1" applyProtection="1">
      <alignment horizontal="lef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26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/>
      <protection hidden="1"/>
    </xf>
    <xf numFmtId="0" fontId="4" fillId="0" borderId="28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0" xfId="62" applyFont="1" applyFill="1" applyBorder="1" applyAlignment="1">
      <alignment vertical="center"/>
      <protection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>
      <alignment horizontal="center" vertical="top" wrapText="1"/>
    </xf>
    <xf numFmtId="0" fontId="4" fillId="0" borderId="0" xfId="57" applyFont="1" applyBorder="1" applyAlignment="1" applyProtection="1">
      <alignment vertical="top"/>
      <protection hidden="1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4" fillId="0" borderId="24" xfId="57" applyFont="1" applyBorder="1" applyAlignment="1" applyProtection="1">
      <alignment/>
      <protection hidden="1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3" fontId="2" fillId="33" borderId="29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4" fillId="0" borderId="0" xfId="57" applyFont="1" applyAlignment="1">
      <alignment/>
      <protection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24" xfId="57" applyFont="1" applyBorder="1" applyAlignment="1" applyProtection="1">
      <alignment horizontal="left" vertical="top" indent="2"/>
      <protection hidden="1"/>
    </xf>
    <xf numFmtId="0" fontId="4" fillId="0" borderId="24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Fill="1" applyBorder="1" applyAlignment="1">
      <alignment horizontal="center"/>
      <protection/>
    </xf>
    <xf numFmtId="0" fontId="3" fillId="0" borderId="0" xfId="57" applyFont="1" applyFill="1" applyBorder="1" applyAlignment="1" applyProtection="1">
      <alignment horizontal="center" vertical="center"/>
      <protection hidden="1" locked="0"/>
    </xf>
    <xf numFmtId="49" fontId="3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>
      <alignment/>
      <protection/>
    </xf>
    <xf numFmtId="0" fontId="4" fillId="0" borderId="0" xfId="57" applyFont="1" applyFill="1" applyBorder="1" applyAlignment="1">
      <alignment/>
      <protection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49" fontId="3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4" xfId="57" applyFont="1" applyBorder="1" applyAlignment="1" applyProtection="1">
      <alignment horizontal="right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4" xfId="57" applyFont="1" applyBorder="1" applyAlignment="1" applyProtection="1">
      <alignment horizontal="right" wrapText="1"/>
      <protection hidden="1"/>
    </xf>
    <xf numFmtId="0" fontId="3" fillId="0" borderId="26" xfId="57" applyFont="1" applyFill="1" applyBorder="1" applyAlignment="1" applyProtection="1">
      <alignment horizontal="left" vertical="center"/>
      <protection hidden="1" locked="0"/>
    </xf>
    <xf numFmtId="0" fontId="4" fillId="0" borderId="27" xfId="57" applyFont="1" applyFill="1" applyBorder="1" applyAlignment="1">
      <alignment horizontal="left" vertical="center"/>
      <protection/>
    </xf>
    <xf numFmtId="0" fontId="4" fillId="0" borderId="28" xfId="57" applyFont="1" applyFill="1" applyBorder="1" applyAlignment="1">
      <alignment horizontal="left" vertical="center"/>
      <protection/>
    </xf>
    <xf numFmtId="1" fontId="3" fillId="0" borderId="26" xfId="57" applyNumberFormat="1" applyFont="1" applyFill="1" applyBorder="1" applyAlignment="1" applyProtection="1">
      <alignment horizontal="left" vertical="center"/>
      <protection hidden="1" locked="0"/>
    </xf>
    <xf numFmtId="1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4" xfId="57" applyFont="1" applyBorder="1" applyAlignment="1">
      <alignment horizontal="center"/>
      <protection/>
    </xf>
    <xf numFmtId="0" fontId="5" fillId="0" borderId="26" xfId="53" applyFill="1" applyBorder="1" applyAlignment="1" applyProtection="1">
      <alignment/>
      <protection hidden="1" locked="0"/>
    </xf>
    <xf numFmtId="0" fontId="3" fillId="0" borderId="27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4" fillId="0" borderId="27" xfId="57" applyFont="1" applyFill="1" applyBorder="1" applyAlignment="1">
      <alignment horizontal="left"/>
      <protection/>
    </xf>
    <xf numFmtId="0" fontId="4" fillId="0" borderId="28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10" fillId="0" borderId="30" xfId="57" applyFont="1" applyBorder="1" applyAlignment="1">
      <alignment wrapText="1"/>
      <protection/>
    </xf>
    <xf numFmtId="0" fontId="10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4" xfId="57" applyFont="1" applyBorder="1" applyAlignment="1" applyProtection="1">
      <alignment horizontal="right" wrapText="1"/>
      <protection hidden="1"/>
    </xf>
    <xf numFmtId="49" fontId="3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27" xfId="57" applyFont="1" applyFill="1" applyBorder="1" applyAlignment="1">
      <alignment/>
      <protection/>
    </xf>
    <xf numFmtId="0" fontId="4" fillId="0" borderId="28" xfId="57" applyFont="1" applyFill="1" applyBorder="1" applyAlignment="1">
      <alignment/>
      <protection/>
    </xf>
    <xf numFmtId="0" fontId="4" fillId="0" borderId="27" xfId="57" applyFont="1" applyFill="1" applyBorder="1" applyAlignment="1" applyProtection="1">
      <alignment horizontal="center" vertical="top"/>
      <protection hidden="1"/>
    </xf>
    <xf numFmtId="0" fontId="4" fillId="0" borderId="27" xfId="57" applyFont="1" applyFill="1" applyBorder="1" applyAlignment="1" applyProtection="1">
      <alignment horizontal="center"/>
      <protection hidden="1"/>
    </xf>
    <xf numFmtId="49" fontId="5" fillId="0" borderId="26" xfId="53" applyNumberForma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 wrapText="1"/>
      <protection hidden="1"/>
    </xf>
    <xf numFmtId="0" fontId="9" fillId="0" borderId="0" xfId="62" applyBorder="1" applyAlignment="1">
      <alignment wrapText="1"/>
      <protection/>
    </xf>
    <xf numFmtId="0" fontId="9" fillId="0" borderId="24" xfId="62" applyBorder="1" applyAlignment="1">
      <alignment wrapText="1"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4" fillId="0" borderId="31" xfId="57" applyFont="1" applyBorder="1" applyAlignment="1" applyProtection="1">
      <alignment horizontal="center" vertical="top"/>
      <protection hidden="1"/>
    </xf>
    <xf numFmtId="0" fontId="4" fillId="0" borderId="31" xfId="57" applyFont="1" applyBorder="1" applyAlignment="1">
      <alignment horizontal="center"/>
      <protection/>
    </xf>
    <xf numFmtId="0" fontId="4" fillId="0" borderId="32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center"/>
      <protection hidden="1" locked="0"/>
    </xf>
    <xf numFmtId="0" fontId="4" fillId="0" borderId="27" xfId="57" applyFont="1" applyFill="1" applyBorder="1" applyAlignment="1">
      <alignment horizontal="center"/>
      <protection/>
    </xf>
    <xf numFmtId="0" fontId="4" fillId="0" borderId="28" xfId="57" applyFont="1" applyFill="1" applyBorder="1" applyAlignment="1">
      <alignment horizontal="center"/>
      <protection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3" fillId="0" borderId="26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ra.hr/" TargetMode="External" /><Relationship Id="rId2" Type="http://schemas.openxmlformats.org/officeDocument/2006/relationships/hyperlink" Target="mailto:ingra@ing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="110" zoomScaleSheetLayoutView="110" zoomScalePageLayoutView="0" workbookViewId="0" topLeftCell="A1">
      <selection activeCell="L26" sqref="L26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0.00390625" style="9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9" ht="15.75">
      <c r="A1" s="168" t="s">
        <v>211</v>
      </c>
      <c r="B1" s="169"/>
      <c r="C1" s="169"/>
      <c r="D1" s="63"/>
      <c r="E1" s="63"/>
      <c r="F1" s="63"/>
      <c r="G1" s="63"/>
      <c r="H1" s="63"/>
      <c r="I1" s="64"/>
    </row>
    <row r="2" spans="1:9" ht="12.75">
      <c r="A2" s="142" t="s">
        <v>212</v>
      </c>
      <c r="B2" s="143"/>
      <c r="C2" s="143"/>
      <c r="D2" s="144"/>
      <c r="E2" s="96" t="s">
        <v>299</v>
      </c>
      <c r="F2" s="10"/>
      <c r="G2" s="11" t="s">
        <v>188</v>
      </c>
      <c r="H2" s="96" t="s">
        <v>300</v>
      </c>
      <c r="I2" s="65"/>
    </row>
    <row r="3" spans="1:9" ht="12.75">
      <c r="A3" s="66"/>
      <c r="B3" s="12"/>
      <c r="C3" s="12"/>
      <c r="D3" s="12"/>
      <c r="E3" s="13"/>
      <c r="F3" s="13"/>
      <c r="G3" s="12"/>
      <c r="H3" s="12"/>
      <c r="I3" s="67"/>
    </row>
    <row r="4" spans="1:9" ht="15">
      <c r="A4" s="145" t="s">
        <v>228</v>
      </c>
      <c r="B4" s="146"/>
      <c r="C4" s="146"/>
      <c r="D4" s="146"/>
      <c r="E4" s="146"/>
      <c r="F4" s="146"/>
      <c r="G4" s="146"/>
      <c r="H4" s="146"/>
      <c r="I4" s="147"/>
    </row>
    <row r="5" spans="1:9" ht="12.75">
      <c r="A5" s="68"/>
      <c r="B5" s="14"/>
      <c r="C5" s="14"/>
      <c r="D5" s="14"/>
      <c r="E5" s="15"/>
      <c r="F5" s="69"/>
      <c r="G5" s="16"/>
      <c r="H5" s="17"/>
      <c r="I5" s="70"/>
    </row>
    <row r="6" spans="1:9" ht="12.75">
      <c r="A6" s="148" t="s">
        <v>213</v>
      </c>
      <c r="B6" s="149"/>
      <c r="C6" s="140" t="s">
        <v>238</v>
      </c>
      <c r="D6" s="141"/>
      <c r="E6" s="26"/>
      <c r="F6" s="26"/>
      <c r="G6" s="26"/>
      <c r="H6" s="26"/>
      <c r="I6" s="71"/>
    </row>
    <row r="7" spans="1:9" ht="12.75">
      <c r="A7" s="72"/>
      <c r="B7" s="20"/>
      <c r="C7" s="14"/>
      <c r="D7" s="14"/>
      <c r="E7" s="26"/>
      <c r="F7" s="26"/>
      <c r="G7" s="26"/>
      <c r="H7" s="26"/>
      <c r="I7" s="71"/>
    </row>
    <row r="8" spans="1:9" ht="12.75">
      <c r="A8" s="150" t="s">
        <v>214</v>
      </c>
      <c r="B8" s="151"/>
      <c r="C8" s="140" t="s">
        <v>239</v>
      </c>
      <c r="D8" s="141"/>
      <c r="E8" s="26"/>
      <c r="F8" s="26"/>
      <c r="G8" s="26"/>
      <c r="H8" s="26"/>
      <c r="I8" s="73"/>
    </row>
    <row r="9" spans="1:9" ht="12.75">
      <c r="A9" s="74"/>
      <c r="B9" s="41"/>
      <c r="C9" s="18"/>
      <c r="D9" s="24"/>
      <c r="E9" s="14"/>
      <c r="F9" s="14"/>
      <c r="G9" s="14"/>
      <c r="H9" s="14"/>
      <c r="I9" s="73"/>
    </row>
    <row r="10" spans="1:9" ht="12.75">
      <c r="A10" s="137" t="s">
        <v>215</v>
      </c>
      <c r="B10" s="138"/>
      <c r="C10" s="140" t="s">
        <v>240</v>
      </c>
      <c r="D10" s="141"/>
      <c r="E10" s="14"/>
      <c r="F10" s="14"/>
      <c r="G10" s="14"/>
      <c r="H10" s="14"/>
      <c r="I10" s="73"/>
    </row>
    <row r="11" spans="1:9" ht="13.5" customHeight="1">
      <c r="A11" s="139"/>
      <c r="B11" s="138"/>
      <c r="C11" s="14"/>
      <c r="D11" s="14"/>
      <c r="E11" s="14"/>
      <c r="F11" s="14"/>
      <c r="G11" s="14"/>
      <c r="H11" s="14"/>
      <c r="I11" s="73"/>
    </row>
    <row r="12" spans="1:9" ht="12.75">
      <c r="A12" s="148" t="s">
        <v>216</v>
      </c>
      <c r="B12" s="149"/>
      <c r="C12" s="152" t="s">
        <v>241</v>
      </c>
      <c r="D12" s="153"/>
      <c r="E12" s="153"/>
      <c r="F12" s="153"/>
      <c r="G12" s="153"/>
      <c r="H12" s="153"/>
      <c r="I12" s="154"/>
    </row>
    <row r="13" spans="1:9" ht="12.75">
      <c r="A13" s="72"/>
      <c r="B13" s="20"/>
      <c r="C13" s="108"/>
      <c r="D13" s="22"/>
      <c r="E13" s="22"/>
      <c r="F13" s="22"/>
      <c r="G13" s="22"/>
      <c r="H13" s="22"/>
      <c r="I13" s="110"/>
    </row>
    <row r="14" spans="1:9" ht="12.75">
      <c r="A14" s="148" t="s">
        <v>200</v>
      </c>
      <c r="B14" s="149"/>
      <c r="C14" s="155">
        <v>10000</v>
      </c>
      <c r="D14" s="156"/>
      <c r="E14" s="22"/>
      <c r="F14" s="152" t="s">
        <v>242</v>
      </c>
      <c r="G14" s="153"/>
      <c r="H14" s="153"/>
      <c r="I14" s="154"/>
    </row>
    <row r="15" spans="1:9" ht="13.5" customHeight="1">
      <c r="A15" s="72"/>
      <c r="B15" s="20"/>
      <c r="C15" s="22"/>
      <c r="D15" s="22"/>
      <c r="E15" s="22"/>
      <c r="F15" s="22"/>
      <c r="G15" s="22"/>
      <c r="H15" s="22"/>
      <c r="I15" s="110"/>
    </row>
    <row r="16" spans="1:9" ht="12.75">
      <c r="A16" s="148" t="s">
        <v>217</v>
      </c>
      <c r="B16" s="149"/>
      <c r="C16" s="152" t="s">
        <v>243</v>
      </c>
      <c r="D16" s="153"/>
      <c r="E16" s="153"/>
      <c r="F16" s="153"/>
      <c r="G16" s="153"/>
      <c r="H16" s="153"/>
      <c r="I16" s="154"/>
    </row>
    <row r="17" spans="1:9" ht="13.5" customHeight="1">
      <c r="A17" s="72"/>
      <c r="B17" s="20"/>
      <c r="C17" s="14"/>
      <c r="D17" s="14"/>
      <c r="E17" s="14"/>
      <c r="F17" s="14"/>
      <c r="G17" s="14"/>
      <c r="H17" s="14"/>
      <c r="I17" s="73"/>
    </row>
    <row r="18" spans="1:9" ht="12.75">
      <c r="A18" s="148" t="s">
        <v>206</v>
      </c>
      <c r="B18" s="149"/>
      <c r="C18" s="161"/>
      <c r="D18" s="162"/>
      <c r="E18" s="162"/>
      <c r="F18" s="162"/>
      <c r="G18" s="162"/>
      <c r="H18" s="162"/>
      <c r="I18" s="163"/>
    </row>
    <row r="19" spans="1:9" ht="13.5" customHeight="1">
      <c r="A19" s="72"/>
      <c r="B19" s="20"/>
      <c r="C19" s="19"/>
      <c r="D19" s="14"/>
      <c r="E19" s="14"/>
      <c r="F19" s="14"/>
      <c r="G19" s="14"/>
      <c r="H19" s="14"/>
      <c r="I19" s="73"/>
    </row>
    <row r="20" spans="1:9" ht="12.75">
      <c r="A20" s="148" t="s">
        <v>218</v>
      </c>
      <c r="B20" s="149"/>
      <c r="C20" s="161" t="s">
        <v>244</v>
      </c>
      <c r="D20" s="162"/>
      <c r="E20" s="162"/>
      <c r="F20" s="162"/>
      <c r="G20" s="162"/>
      <c r="H20" s="162"/>
      <c r="I20" s="163"/>
    </row>
    <row r="21" spans="1:9" ht="12.75">
      <c r="A21" s="72"/>
      <c r="B21" s="20"/>
      <c r="C21" s="19"/>
      <c r="D21" s="14"/>
      <c r="E21" s="14"/>
      <c r="F21" s="14"/>
      <c r="G21" s="14"/>
      <c r="H21" s="14"/>
      <c r="I21" s="73"/>
    </row>
    <row r="22" spans="1:9" ht="12.75">
      <c r="A22" s="137" t="s">
        <v>221</v>
      </c>
      <c r="B22" s="167"/>
      <c r="C22" s="97">
        <v>113</v>
      </c>
      <c r="D22" s="152" t="s">
        <v>242</v>
      </c>
      <c r="E22" s="164"/>
      <c r="F22" s="165"/>
      <c r="G22" s="148"/>
      <c r="H22" s="166"/>
      <c r="I22" s="75"/>
    </row>
    <row r="23" spans="1:9" ht="20.25" customHeight="1">
      <c r="A23" s="137"/>
      <c r="B23" s="167"/>
      <c r="C23" s="14"/>
      <c r="D23" s="22"/>
      <c r="E23" s="22"/>
      <c r="F23" s="22"/>
      <c r="G23" s="22"/>
      <c r="H23" s="14"/>
      <c r="I23" s="73"/>
    </row>
    <row r="24" spans="1:9" ht="12.75" customHeight="1">
      <c r="A24" s="148" t="s">
        <v>220</v>
      </c>
      <c r="B24" s="149"/>
      <c r="C24" s="97">
        <v>21</v>
      </c>
      <c r="D24" s="152" t="s">
        <v>245</v>
      </c>
      <c r="E24" s="164"/>
      <c r="F24" s="164"/>
      <c r="G24" s="165"/>
      <c r="H24" s="42" t="s">
        <v>222</v>
      </c>
      <c r="I24" s="109">
        <v>99</v>
      </c>
    </row>
    <row r="25" spans="1:9" ht="12.75">
      <c r="A25" s="72"/>
      <c r="B25" s="20"/>
      <c r="C25" s="14"/>
      <c r="D25" s="22"/>
      <c r="E25" s="22"/>
      <c r="F25" s="22"/>
      <c r="G25" s="20"/>
      <c r="H25" s="20" t="s">
        <v>201</v>
      </c>
      <c r="I25" s="76"/>
    </row>
    <row r="26" spans="1:9" ht="12.75">
      <c r="A26" s="148" t="s">
        <v>219</v>
      </c>
      <c r="B26" s="149"/>
      <c r="C26" s="98" t="s">
        <v>229</v>
      </c>
      <c r="D26" s="23"/>
      <c r="E26" s="30"/>
      <c r="F26" s="22"/>
      <c r="G26" s="176" t="s">
        <v>202</v>
      </c>
      <c r="H26" s="149"/>
      <c r="I26" s="99" t="s">
        <v>263</v>
      </c>
    </row>
    <row r="27" spans="1:9" ht="19.5" customHeight="1">
      <c r="A27" s="72"/>
      <c r="B27" s="20"/>
      <c r="C27" s="14"/>
      <c r="D27" s="22"/>
      <c r="E27" s="22"/>
      <c r="F27" s="22"/>
      <c r="G27" s="22"/>
      <c r="H27" s="14"/>
      <c r="I27" s="77"/>
    </row>
    <row r="28" spans="1:9" ht="12.75">
      <c r="A28" s="177" t="s">
        <v>203</v>
      </c>
      <c r="B28" s="178"/>
      <c r="C28" s="179"/>
      <c r="D28" s="179"/>
      <c r="E28" s="157" t="s">
        <v>204</v>
      </c>
      <c r="F28" s="158"/>
      <c r="G28" s="158"/>
      <c r="H28" s="159" t="s">
        <v>223</v>
      </c>
      <c r="I28" s="160"/>
    </row>
    <row r="29" spans="1:9" ht="12.75">
      <c r="A29" s="78"/>
      <c r="B29" s="30"/>
      <c r="C29" s="30"/>
      <c r="D29" s="24"/>
      <c r="E29" s="14"/>
      <c r="F29" s="14"/>
      <c r="G29" s="14"/>
      <c r="H29" s="25"/>
      <c r="I29" s="77"/>
    </row>
    <row r="30" spans="1:12" ht="12.75">
      <c r="A30" s="201" t="s">
        <v>249</v>
      </c>
      <c r="B30" s="202"/>
      <c r="C30" s="202"/>
      <c r="D30" s="203"/>
      <c r="E30" s="201" t="s">
        <v>250</v>
      </c>
      <c r="F30" s="202"/>
      <c r="G30" s="202"/>
      <c r="H30" s="140" t="s">
        <v>301</v>
      </c>
      <c r="I30" s="141"/>
      <c r="J30" s="117"/>
      <c r="K30" s="117"/>
      <c r="L30" s="117"/>
    </row>
    <row r="31" spans="1:12" ht="12.75">
      <c r="A31" s="118"/>
      <c r="B31" s="119"/>
      <c r="C31" s="108"/>
      <c r="D31" s="204"/>
      <c r="E31" s="204"/>
      <c r="F31" s="204"/>
      <c r="G31" s="205"/>
      <c r="H31" s="22"/>
      <c r="I31" s="122"/>
      <c r="J31" s="117"/>
      <c r="K31" s="117"/>
      <c r="L31" s="117"/>
    </row>
    <row r="32" spans="1:12" ht="12.75">
      <c r="A32" s="201" t="s">
        <v>251</v>
      </c>
      <c r="B32" s="202"/>
      <c r="C32" s="202"/>
      <c r="D32" s="203"/>
      <c r="E32" s="201" t="s">
        <v>250</v>
      </c>
      <c r="F32" s="202"/>
      <c r="G32" s="202"/>
      <c r="H32" s="140" t="s">
        <v>302</v>
      </c>
      <c r="I32" s="141"/>
      <c r="J32" s="117"/>
      <c r="K32" s="117"/>
      <c r="L32" s="117"/>
    </row>
    <row r="33" spans="1:12" ht="12.75">
      <c r="A33" s="118"/>
      <c r="B33" s="119"/>
      <c r="C33" s="108"/>
      <c r="D33" s="120"/>
      <c r="E33" s="120"/>
      <c r="F33" s="120"/>
      <c r="G33" s="121"/>
      <c r="H33" s="22"/>
      <c r="I33" s="123"/>
      <c r="J33" s="117"/>
      <c r="K33" s="117"/>
      <c r="L33" s="117"/>
    </row>
    <row r="34" spans="1:12" ht="12.75">
      <c r="A34" s="206" t="s">
        <v>303</v>
      </c>
      <c r="B34" s="207"/>
      <c r="C34" s="207"/>
      <c r="D34" s="208"/>
      <c r="E34" s="206" t="s">
        <v>304</v>
      </c>
      <c r="F34" s="207"/>
      <c r="G34" s="208"/>
      <c r="H34" s="209" t="s">
        <v>305</v>
      </c>
      <c r="I34" s="210"/>
      <c r="J34" s="117"/>
      <c r="K34" s="117"/>
      <c r="L34" s="117"/>
    </row>
    <row r="35" spans="1:12" ht="12.75">
      <c r="A35" s="118"/>
      <c r="B35" s="119"/>
      <c r="C35" s="108"/>
      <c r="D35" s="120"/>
      <c r="E35" s="120"/>
      <c r="F35" s="120"/>
      <c r="G35" s="121"/>
      <c r="H35" s="22"/>
      <c r="I35" s="123"/>
      <c r="J35" s="117"/>
      <c r="K35" s="117"/>
      <c r="L35" s="117"/>
    </row>
    <row r="36" spans="1:12" ht="12.75">
      <c r="A36" s="201" t="s">
        <v>252</v>
      </c>
      <c r="B36" s="202"/>
      <c r="C36" s="202"/>
      <c r="D36" s="203"/>
      <c r="E36" s="201" t="s">
        <v>253</v>
      </c>
      <c r="F36" s="202"/>
      <c r="G36" s="202"/>
      <c r="H36" s="140" t="s">
        <v>306</v>
      </c>
      <c r="I36" s="141"/>
      <c r="J36" s="117"/>
      <c r="K36" s="117"/>
      <c r="L36" s="117"/>
    </row>
    <row r="37" spans="1:12" ht="12.75">
      <c r="A37" s="124"/>
      <c r="B37" s="125"/>
      <c r="C37" s="211"/>
      <c r="D37" s="212"/>
      <c r="E37" s="22"/>
      <c r="F37" s="211"/>
      <c r="G37" s="212"/>
      <c r="H37" s="22"/>
      <c r="I37" s="110"/>
      <c r="J37" s="117"/>
      <c r="K37" s="117"/>
      <c r="L37" s="117"/>
    </row>
    <row r="38" spans="1:12" ht="12.75">
      <c r="A38" s="201" t="s">
        <v>254</v>
      </c>
      <c r="B38" s="202"/>
      <c r="C38" s="202"/>
      <c r="D38" s="203"/>
      <c r="E38" s="201" t="s">
        <v>250</v>
      </c>
      <c r="F38" s="202"/>
      <c r="G38" s="202"/>
      <c r="H38" s="140" t="s">
        <v>307</v>
      </c>
      <c r="I38" s="141"/>
      <c r="J38" s="117"/>
      <c r="K38" s="117"/>
      <c r="L38" s="117"/>
    </row>
    <row r="39" spans="1:12" ht="12.75">
      <c r="A39" s="124"/>
      <c r="B39" s="125"/>
      <c r="C39" s="126"/>
      <c r="D39" s="127"/>
      <c r="E39" s="22"/>
      <c r="F39" s="126"/>
      <c r="G39" s="127"/>
      <c r="H39" s="22"/>
      <c r="I39" s="110"/>
      <c r="J39" s="117"/>
      <c r="K39" s="117"/>
      <c r="L39" s="117"/>
    </row>
    <row r="40" spans="1:12" ht="12.75">
      <c r="A40" s="201" t="s">
        <v>255</v>
      </c>
      <c r="B40" s="202"/>
      <c r="C40" s="202"/>
      <c r="D40" s="203"/>
      <c r="E40" s="201" t="s">
        <v>256</v>
      </c>
      <c r="F40" s="202"/>
      <c r="G40" s="202"/>
      <c r="H40" s="140" t="s">
        <v>257</v>
      </c>
      <c r="I40" s="141"/>
      <c r="J40" s="117"/>
      <c r="K40" s="117"/>
      <c r="L40" s="117"/>
    </row>
    <row r="41" spans="1:12" ht="12.75">
      <c r="A41" s="128"/>
      <c r="B41" s="129"/>
      <c r="C41" s="129"/>
      <c r="D41" s="129"/>
      <c r="E41" s="130"/>
      <c r="F41" s="129"/>
      <c r="G41" s="129"/>
      <c r="H41" s="101"/>
      <c r="I41" s="131"/>
      <c r="J41" s="117"/>
      <c r="K41" s="117"/>
      <c r="L41" s="117"/>
    </row>
    <row r="42" spans="1:12" ht="12.75">
      <c r="A42" s="201" t="s">
        <v>308</v>
      </c>
      <c r="B42" s="202"/>
      <c r="C42" s="202"/>
      <c r="D42" s="203"/>
      <c r="E42" s="201" t="s">
        <v>250</v>
      </c>
      <c r="F42" s="202"/>
      <c r="G42" s="202"/>
      <c r="H42" s="140" t="s">
        <v>309</v>
      </c>
      <c r="I42" s="141"/>
      <c r="J42" s="117"/>
      <c r="K42" s="117"/>
      <c r="L42" s="117"/>
    </row>
    <row r="43" spans="1:12" ht="12.75">
      <c r="A43" s="128"/>
      <c r="B43" s="129"/>
      <c r="C43" s="129"/>
      <c r="D43" s="129"/>
      <c r="E43" s="130"/>
      <c r="F43" s="129"/>
      <c r="G43" s="129"/>
      <c r="H43" s="101"/>
      <c r="I43" s="131"/>
      <c r="J43" s="117"/>
      <c r="K43" s="117"/>
      <c r="L43" s="117"/>
    </row>
    <row r="44" spans="1:12" ht="12.75">
      <c r="A44" s="201" t="s">
        <v>310</v>
      </c>
      <c r="B44" s="202"/>
      <c r="C44" s="202"/>
      <c r="D44" s="203"/>
      <c r="E44" s="201" t="s">
        <v>250</v>
      </c>
      <c r="F44" s="202"/>
      <c r="G44" s="202"/>
      <c r="H44" s="140" t="s">
        <v>311</v>
      </c>
      <c r="I44" s="141"/>
      <c r="J44" s="117"/>
      <c r="K44" s="117"/>
      <c r="L44" s="117"/>
    </row>
    <row r="45" spans="1:12" ht="12.75">
      <c r="A45" s="128"/>
      <c r="B45" s="129"/>
      <c r="C45" s="129"/>
      <c r="D45" s="129"/>
      <c r="E45" s="130"/>
      <c r="F45" s="129"/>
      <c r="G45" s="129"/>
      <c r="H45" s="101"/>
      <c r="I45" s="131"/>
      <c r="J45" s="117"/>
      <c r="K45" s="117"/>
      <c r="L45" s="117"/>
    </row>
    <row r="46" spans="1:12" ht="12.75">
      <c r="A46" s="201" t="s">
        <v>312</v>
      </c>
      <c r="B46" s="202"/>
      <c r="C46" s="202"/>
      <c r="D46" s="203"/>
      <c r="E46" s="201" t="s">
        <v>313</v>
      </c>
      <c r="F46" s="202"/>
      <c r="G46" s="202"/>
      <c r="H46" s="140" t="s">
        <v>314</v>
      </c>
      <c r="I46" s="141"/>
      <c r="J46" s="117"/>
      <c r="K46" s="117"/>
      <c r="L46" s="117"/>
    </row>
    <row r="47" spans="1:12" ht="12.75">
      <c r="A47" s="128"/>
      <c r="B47" s="129"/>
      <c r="C47" s="129"/>
      <c r="D47" s="129"/>
      <c r="E47" s="130"/>
      <c r="F47" s="129"/>
      <c r="G47" s="129"/>
      <c r="H47" s="101"/>
      <c r="I47" s="131"/>
      <c r="J47" s="117"/>
      <c r="K47" s="117"/>
      <c r="L47" s="117"/>
    </row>
    <row r="48" spans="1:12" ht="12.75">
      <c r="A48" s="201" t="s">
        <v>315</v>
      </c>
      <c r="B48" s="202"/>
      <c r="C48" s="202"/>
      <c r="D48" s="203"/>
      <c r="E48" s="201" t="s">
        <v>250</v>
      </c>
      <c r="F48" s="202"/>
      <c r="G48" s="202"/>
      <c r="H48" s="140" t="s">
        <v>316</v>
      </c>
      <c r="I48" s="141"/>
      <c r="J48" s="117"/>
      <c r="K48" s="117"/>
      <c r="L48" s="117"/>
    </row>
    <row r="49" spans="1:12" ht="12.75">
      <c r="A49" s="128"/>
      <c r="B49" s="129"/>
      <c r="C49" s="129"/>
      <c r="D49" s="129"/>
      <c r="E49" s="130"/>
      <c r="F49" s="129"/>
      <c r="G49" s="129"/>
      <c r="H49" s="101"/>
      <c r="I49" s="131"/>
      <c r="J49" s="117"/>
      <c r="K49" s="117"/>
      <c r="L49" s="117"/>
    </row>
    <row r="50" spans="1:12" ht="12.75">
      <c r="A50" s="201" t="s">
        <v>317</v>
      </c>
      <c r="B50" s="202"/>
      <c r="C50" s="202"/>
      <c r="D50" s="203"/>
      <c r="E50" s="201" t="s">
        <v>250</v>
      </c>
      <c r="F50" s="202"/>
      <c r="G50" s="202"/>
      <c r="H50" s="140" t="s">
        <v>318</v>
      </c>
      <c r="I50" s="141"/>
      <c r="J50" s="117"/>
      <c r="K50" s="117"/>
      <c r="L50" s="117"/>
    </row>
    <row r="51" spans="1:12" ht="12.75">
      <c r="A51" s="128"/>
      <c r="B51" s="129"/>
      <c r="C51" s="129"/>
      <c r="D51" s="129"/>
      <c r="E51" s="130"/>
      <c r="F51" s="129"/>
      <c r="G51" s="129"/>
      <c r="H51" s="101"/>
      <c r="I51" s="131"/>
      <c r="J51" s="117"/>
      <c r="K51" s="117"/>
      <c r="L51" s="117"/>
    </row>
    <row r="52" spans="1:12" ht="12.75">
      <c r="A52" s="201" t="s">
        <v>319</v>
      </c>
      <c r="B52" s="202"/>
      <c r="C52" s="202"/>
      <c r="D52" s="203"/>
      <c r="E52" s="201" t="s">
        <v>320</v>
      </c>
      <c r="F52" s="202"/>
      <c r="G52" s="202"/>
      <c r="H52" s="140" t="s">
        <v>321</v>
      </c>
      <c r="I52" s="141"/>
      <c r="J52" s="117"/>
      <c r="K52" s="117"/>
      <c r="L52" s="117"/>
    </row>
    <row r="53" spans="1:12" ht="12.75">
      <c r="A53" s="100"/>
      <c r="B53" s="132"/>
      <c r="C53" s="132"/>
      <c r="D53" s="132"/>
      <c r="E53" s="21"/>
      <c r="F53" s="133"/>
      <c r="G53" s="133"/>
      <c r="H53" s="101"/>
      <c r="I53" s="80"/>
      <c r="J53" s="117"/>
      <c r="K53" s="117"/>
      <c r="L53" s="117"/>
    </row>
    <row r="54" spans="1:12" ht="12.75">
      <c r="A54" s="201" t="s">
        <v>322</v>
      </c>
      <c r="B54" s="202"/>
      <c r="C54" s="202"/>
      <c r="D54" s="203"/>
      <c r="E54" s="201" t="s">
        <v>250</v>
      </c>
      <c r="F54" s="202"/>
      <c r="G54" s="202"/>
      <c r="H54" s="140" t="s">
        <v>323</v>
      </c>
      <c r="I54" s="141"/>
      <c r="J54" s="117"/>
      <c r="K54" s="117"/>
      <c r="L54" s="117"/>
    </row>
    <row r="55" spans="1:12" ht="12.75">
      <c r="A55" s="128"/>
      <c r="B55" s="129"/>
      <c r="C55" s="129"/>
      <c r="D55" s="129"/>
      <c r="E55" s="130"/>
      <c r="F55" s="129"/>
      <c r="G55" s="129"/>
      <c r="H55" s="101"/>
      <c r="I55" s="131"/>
      <c r="J55" s="117"/>
      <c r="K55" s="117"/>
      <c r="L55" s="117"/>
    </row>
    <row r="56" spans="1:12" ht="12.75">
      <c r="A56" s="201" t="s">
        <v>324</v>
      </c>
      <c r="B56" s="202"/>
      <c r="C56" s="202"/>
      <c r="D56" s="203"/>
      <c r="E56" s="206" t="s">
        <v>325</v>
      </c>
      <c r="F56" s="207"/>
      <c r="G56" s="208"/>
      <c r="H56" s="140" t="s">
        <v>326</v>
      </c>
      <c r="I56" s="141"/>
      <c r="J56" s="117"/>
      <c r="K56" s="117"/>
      <c r="L56" s="117"/>
    </row>
    <row r="57" spans="1:12" ht="12.75">
      <c r="A57" s="128"/>
      <c r="B57" s="129"/>
      <c r="C57" s="129"/>
      <c r="D57" s="129"/>
      <c r="E57" s="130"/>
      <c r="F57" s="129"/>
      <c r="G57" s="129"/>
      <c r="H57" s="101"/>
      <c r="I57" s="131"/>
      <c r="J57" s="117"/>
      <c r="K57" s="117"/>
      <c r="L57" s="117"/>
    </row>
    <row r="58" spans="1:12" ht="12.75">
      <c r="A58" s="201" t="s">
        <v>327</v>
      </c>
      <c r="B58" s="202"/>
      <c r="C58" s="202"/>
      <c r="D58" s="203"/>
      <c r="E58" s="206" t="s">
        <v>328</v>
      </c>
      <c r="F58" s="207"/>
      <c r="G58" s="208"/>
      <c r="H58" s="140" t="s">
        <v>329</v>
      </c>
      <c r="I58" s="141"/>
      <c r="J58" s="117"/>
      <c r="K58" s="117"/>
      <c r="L58" s="117"/>
    </row>
    <row r="59" spans="1:12" ht="12.75">
      <c r="A59" s="128"/>
      <c r="B59" s="129"/>
      <c r="C59" s="129"/>
      <c r="D59" s="129"/>
      <c r="E59" s="130"/>
      <c r="F59" s="129"/>
      <c r="G59" s="129"/>
      <c r="H59" s="101"/>
      <c r="I59" s="131"/>
      <c r="J59" s="117"/>
      <c r="K59" s="117"/>
      <c r="L59" s="117"/>
    </row>
    <row r="60" spans="1:12" ht="12.75">
      <c r="A60" s="201" t="s">
        <v>330</v>
      </c>
      <c r="B60" s="202"/>
      <c r="C60" s="202"/>
      <c r="D60" s="203"/>
      <c r="E60" s="201" t="s">
        <v>250</v>
      </c>
      <c r="F60" s="202"/>
      <c r="G60" s="202"/>
      <c r="H60" s="140" t="s">
        <v>331</v>
      </c>
      <c r="I60" s="141"/>
      <c r="J60" s="117"/>
      <c r="K60" s="117"/>
      <c r="L60" s="117"/>
    </row>
    <row r="61" spans="1:12" ht="12.75">
      <c r="A61" s="128"/>
      <c r="B61" s="129"/>
      <c r="C61" s="129"/>
      <c r="D61" s="129"/>
      <c r="E61" s="130"/>
      <c r="F61" s="129"/>
      <c r="G61" s="129"/>
      <c r="H61" s="101"/>
      <c r="I61" s="131"/>
      <c r="J61" s="117"/>
      <c r="K61" s="117"/>
      <c r="L61" s="117"/>
    </row>
    <row r="62" spans="1:12" ht="12.75">
      <c r="A62" s="201" t="s">
        <v>332</v>
      </c>
      <c r="B62" s="202"/>
      <c r="C62" s="202"/>
      <c r="D62" s="203"/>
      <c r="E62" s="201" t="s">
        <v>333</v>
      </c>
      <c r="F62" s="202"/>
      <c r="G62" s="202"/>
      <c r="H62" s="140"/>
      <c r="I62" s="141"/>
      <c r="J62" s="117"/>
      <c r="K62" s="117"/>
      <c r="L62" s="117"/>
    </row>
    <row r="63" spans="1:12" ht="12.75">
      <c r="A63" s="128"/>
      <c r="B63" s="129"/>
      <c r="C63" s="129"/>
      <c r="D63" s="129"/>
      <c r="E63" s="130"/>
      <c r="F63" s="129"/>
      <c r="G63" s="129"/>
      <c r="H63" s="101"/>
      <c r="I63" s="131"/>
      <c r="J63" s="117"/>
      <c r="K63" s="117"/>
      <c r="L63" s="117"/>
    </row>
    <row r="64" spans="1:12" ht="12.75">
      <c r="A64" s="201" t="s">
        <v>334</v>
      </c>
      <c r="B64" s="202"/>
      <c r="C64" s="202"/>
      <c r="D64" s="203"/>
      <c r="E64" s="201" t="s">
        <v>335</v>
      </c>
      <c r="F64" s="202"/>
      <c r="G64" s="202"/>
      <c r="H64" s="140"/>
      <c r="I64" s="141"/>
      <c r="J64" s="117"/>
      <c r="K64" s="117"/>
      <c r="L64" s="117"/>
    </row>
    <row r="65" spans="1:9" ht="12.75">
      <c r="A65" s="78"/>
      <c r="B65" s="30"/>
      <c r="C65" s="30"/>
      <c r="D65" s="24"/>
      <c r="E65" s="14"/>
      <c r="F65" s="14"/>
      <c r="G65" s="14"/>
      <c r="H65" s="25"/>
      <c r="I65" s="77"/>
    </row>
    <row r="66" spans="1:9" ht="12.75">
      <c r="A66" s="79"/>
      <c r="B66" s="27"/>
      <c r="C66" s="28"/>
      <c r="D66" s="29"/>
      <c r="E66" s="14"/>
      <c r="F66" s="28"/>
      <c r="G66" s="29"/>
      <c r="H66" s="14"/>
      <c r="I66" s="73"/>
    </row>
    <row r="67" spans="1:9" ht="13.5" customHeight="1">
      <c r="A67" s="81"/>
      <c r="B67" s="31"/>
      <c r="C67" s="31"/>
      <c r="D67" s="18"/>
      <c r="E67" s="18"/>
      <c r="F67" s="31"/>
      <c r="G67" s="18"/>
      <c r="H67" s="18"/>
      <c r="I67" s="82"/>
    </row>
    <row r="68" spans="1:9" ht="12.75" customHeight="1">
      <c r="A68" s="137" t="s">
        <v>224</v>
      </c>
      <c r="B68" s="180"/>
      <c r="C68" s="140" t="s">
        <v>258</v>
      </c>
      <c r="D68" s="141"/>
      <c r="E68" s="24"/>
      <c r="F68" s="152" t="s">
        <v>247</v>
      </c>
      <c r="G68" s="184"/>
      <c r="H68" s="184"/>
      <c r="I68" s="185"/>
    </row>
    <row r="69" spans="1:9" ht="13.5" customHeight="1">
      <c r="A69" s="79"/>
      <c r="B69" s="27"/>
      <c r="C69" s="171"/>
      <c r="D69" s="172"/>
      <c r="E69" s="14"/>
      <c r="F69" s="171"/>
      <c r="G69" s="173"/>
      <c r="H69" s="32"/>
      <c r="I69" s="83"/>
    </row>
    <row r="70" spans="1:9" ht="12.75">
      <c r="A70" s="137" t="s">
        <v>225</v>
      </c>
      <c r="B70" s="180"/>
      <c r="C70" s="152" t="s">
        <v>246</v>
      </c>
      <c r="D70" s="174"/>
      <c r="E70" s="174"/>
      <c r="F70" s="174"/>
      <c r="G70" s="174"/>
      <c r="H70" s="174"/>
      <c r="I70" s="175"/>
    </row>
    <row r="71" spans="1:9" ht="13.5" customHeight="1">
      <c r="A71" s="72"/>
      <c r="B71" s="20"/>
      <c r="C71" s="19" t="s">
        <v>205</v>
      </c>
      <c r="D71" s="14"/>
      <c r="E71" s="14"/>
      <c r="F71" s="14"/>
      <c r="G71" s="14"/>
      <c r="H71" s="14"/>
      <c r="I71" s="73"/>
    </row>
    <row r="72" spans="1:9" ht="12.75">
      <c r="A72" s="137" t="s">
        <v>226</v>
      </c>
      <c r="B72" s="180"/>
      <c r="C72" s="181" t="s">
        <v>260</v>
      </c>
      <c r="D72" s="182"/>
      <c r="E72" s="183"/>
      <c r="F72" s="14"/>
      <c r="G72" s="42" t="s">
        <v>227</v>
      </c>
      <c r="H72" s="181" t="s">
        <v>259</v>
      </c>
      <c r="I72" s="183"/>
    </row>
    <row r="73" spans="1:9" ht="12.75">
      <c r="A73" s="72"/>
      <c r="B73" s="20"/>
      <c r="C73" s="19"/>
      <c r="D73" s="14"/>
      <c r="E73" s="14"/>
      <c r="F73" s="14"/>
      <c r="G73" s="14"/>
      <c r="H73" s="14"/>
      <c r="I73" s="73"/>
    </row>
    <row r="74" spans="1:9" ht="12.75" customHeight="1">
      <c r="A74" s="137" t="s">
        <v>206</v>
      </c>
      <c r="B74" s="180"/>
      <c r="C74" s="188" t="s">
        <v>261</v>
      </c>
      <c r="D74" s="182"/>
      <c r="E74" s="182"/>
      <c r="F74" s="182"/>
      <c r="G74" s="182"/>
      <c r="H74" s="182"/>
      <c r="I74" s="183"/>
    </row>
    <row r="75" spans="1:9" ht="12.75">
      <c r="A75" s="72"/>
      <c r="B75" s="20"/>
      <c r="C75" s="14"/>
      <c r="D75" s="14"/>
      <c r="E75" s="14"/>
      <c r="F75" s="14"/>
      <c r="G75" s="14"/>
      <c r="H75" s="14"/>
      <c r="I75" s="73"/>
    </row>
    <row r="76" spans="1:9" ht="12.75">
      <c r="A76" s="148" t="s">
        <v>207</v>
      </c>
      <c r="B76" s="149"/>
      <c r="C76" s="181" t="s">
        <v>262</v>
      </c>
      <c r="D76" s="182"/>
      <c r="E76" s="182"/>
      <c r="F76" s="182"/>
      <c r="G76" s="182"/>
      <c r="H76" s="182"/>
      <c r="I76" s="189"/>
    </row>
    <row r="77" spans="1:9" ht="12.75">
      <c r="A77" s="84"/>
      <c r="B77" s="18"/>
      <c r="C77" s="170" t="s">
        <v>208</v>
      </c>
      <c r="D77" s="170"/>
      <c r="E77" s="170"/>
      <c r="F77" s="170"/>
      <c r="G77" s="170"/>
      <c r="H77" s="170"/>
      <c r="I77" s="85"/>
    </row>
    <row r="78" spans="1:9" ht="12.75">
      <c r="A78" s="84"/>
      <c r="B78" s="18"/>
      <c r="C78" s="33"/>
      <c r="D78" s="33"/>
      <c r="E78" s="33"/>
      <c r="F78" s="33"/>
      <c r="G78" s="33"/>
      <c r="H78" s="33"/>
      <c r="I78" s="85"/>
    </row>
    <row r="79" spans="1:9" ht="12.75">
      <c r="A79" s="84"/>
      <c r="B79" s="190"/>
      <c r="C79" s="191"/>
      <c r="D79" s="191"/>
      <c r="E79" s="191"/>
      <c r="F79" s="40"/>
      <c r="G79" s="40"/>
      <c r="H79" s="40"/>
      <c r="I79" s="86"/>
    </row>
    <row r="80" spans="1:9" ht="12.75">
      <c r="A80" s="84"/>
      <c r="B80" s="192"/>
      <c r="C80" s="193"/>
      <c r="D80" s="193"/>
      <c r="E80" s="193"/>
      <c r="F80" s="193"/>
      <c r="G80" s="193"/>
      <c r="H80" s="193"/>
      <c r="I80" s="194"/>
    </row>
    <row r="81" spans="1:9" ht="12.75">
      <c r="A81" s="84"/>
      <c r="B81" s="195"/>
      <c r="C81" s="196"/>
      <c r="D81" s="196"/>
      <c r="E81" s="196"/>
      <c r="F81" s="196"/>
      <c r="G81" s="196"/>
      <c r="H81" s="196"/>
      <c r="I81" s="197"/>
    </row>
    <row r="82" spans="1:9" ht="12.75">
      <c r="A82" s="84"/>
      <c r="B82" s="195"/>
      <c r="C82" s="196"/>
      <c r="D82" s="196"/>
      <c r="E82" s="196"/>
      <c r="F82" s="196"/>
      <c r="G82" s="196"/>
      <c r="H82" s="196"/>
      <c r="I82" s="197"/>
    </row>
    <row r="83" spans="1:9" ht="12.75">
      <c r="A83" s="84"/>
      <c r="B83" s="87"/>
      <c r="C83" s="88"/>
      <c r="D83" s="88"/>
      <c r="E83" s="88"/>
      <c r="F83" s="88"/>
      <c r="G83" s="88"/>
      <c r="H83" s="88"/>
      <c r="I83" s="89"/>
    </row>
    <row r="84" spans="1:9" ht="12.75">
      <c r="A84" s="84"/>
      <c r="B84" s="87"/>
      <c r="C84" s="88"/>
      <c r="D84" s="88"/>
      <c r="E84" s="88"/>
      <c r="F84" s="88"/>
      <c r="G84" s="88"/>
      <c r="H84" s="88"/>
      <c r="I84" s="89"/>
    </row>
    <row r="85" spans="1:9" ht="13.5" thickBot="1">
      <c r="A85" s="90" t="s">
        <v>1</v>
      </c>
      <c r="B85" s="14"/>
      <c r="C85" s="14"/>
      <c r="D85" s="14"/>
      <c r="E85" s="14"/>
      <c r="F85" s="14"/>
      <c r="G85" s="34"/>
      <c r="H85" s="35"/>
      <c r="I85" s="91"/>
    </row>
    <row r="86" spans="1:9" ht="12.75">
      <c r="A86" s="68"/>
      <c r="B86" s="14"/>
      <c r="C86" s="14"/>
      <c r="D86" s="14"/>
      <c r="E86" s="27" t="s">
        <v>210</v>
      </c>
      <c r="F86" s="30"/>
      <c r="G86" s="198" t="s">
        <v>209</v>
      </c>
      <c r="H86" s="199"/>
      <c r="I86" s="200"/>
    </row>
    <row r="87" spans="1:9" ht="12.75">
      <c r="A87" s="92"/>
      <c r="B87" s="93"/>
      <c r="C87" s="94"/>
      <c r="D87" s="94"/>
      <c r="E87" s="94"/>
      <c r="F87" s="94"/>
      <c r="G87" s="186"/>
      <c r="H87" s="187"/>
      <c r="I87" s="95"/>
    </row>
  </sheetData>
  <sheetProtection/>
  <protectedRanges>
    <protectedRange sqref="E2 H2 I24 I26 C26 C18:I18 C20:I20 C24:G24 C22:F22" name="Range1"/>
    <protectedRange sqref="C6:D6" name="Range1_1"/>
    <protectedRange sqref="C8:D8" name="Range1_1_1"/>
    <protectedRange sqref="C10:D10" name="Range1_1_2"/>
    <protectedRange sqref="C12:I12 C14:D14 F14:I14 C16:I16" name="Range1_1_1_1"/>
    <protectedRange sqref="A30:I30 E42:G52 E54:G55 E57:G57 E59:G64" name="Range1_10_1"/>
    <protectedRange sqref="A32:G32" name="Range1_11_1"/>
    <protectedRange sqref="A34:G34 E56:G56 E58:G58" name="Range1_12_1"/>
    <protectedRange sqref="E38:G38" name="Range1_13_1"/>
  </protectedRanges>
  <mergeCells count="108">
    <mergeCell ref="A62:D62"/>
    <mergeCell ref="E62:G62"/>
    <mergeCell ref="H62:I62"/>
    <mergeCell ref="A64:D64"/>
    <mergeCell ref="E64:G64"/>
    <mergeCell ref="H64:I64"/>
    <mergeCell ref="A58:D58"/>
    <mergeCell ref="E58:G58"/>
    <mergeCell ref="H58:I58"/>
    <mergeCell ref="A60:D60"/>
    <mergeCell ref="E60:G60"/>
    <mergeCell ref="H60:I60"/>
    <mergeCell ref="A54:D54"/>
    <mergeCell ref="E54:G54"/>
    <mergeCell ref="H54:I54"/>
    <mergeCell ref="A56:D56"/>
    <mergeCell ref="E56:G56"/>
    <mergeCell ref="H56:I56"/>
    <mergeCell ref="A50:D50"/>
    <mergeCell ref="E50:G50"/>
    <mergeCell ref="H50:I50"/>
    <mergeCell ref="A52:D52"/>
    <mergeCell ref="E52:G52"/>
    <mergeCell ref="H52:I52"/>
    <mergeCell ref="A46:D46"/>
    <mergeCell ref="E46:G46"/>
    <mergeCell ref="H46:I46"/>
    <mergeCell ref="A48:D48"/>
    <mergeCell ref="E48:G48"/>
    <mergeCell ref="H48:I48"/>
    <mergeCell ref="A42:D42"/>
    <mergeCell ref="E42:G42"/>
    <mergeCell ref="H42:I42"/>
    <mergeCell ref="A44:D44"/>
    <mergeCell ref="E44:G44"/>
    <mergeCell ref="H44:I44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G87:H87"/>
    <mergeCell ref="A74:B74"/>
    <mergeCell ref="C74:I74"/>
    <mergeCell ref="A76:B76"/>
    <mergeCell ref="C76:I76"/>
    <mergeCell ref="B79:E79"/>
    <mergeCell ref="B80:I80"/>
    <mergeCell ref="B81:I81"/>
    <mergeCell ref="B82:I82"/>
    <mergeCell ref="G86:I86"/>
    <mergeCell ref="A72:B72"/>
    <mergeCell ref="C72:E72"/>
    <mergeCell ref="H72:I72"/>
    <mergeCell ref="A70:B70"/>
    <mergeCell ref="A68:B68"/>
    <mergeCell ref="C68:D68"/>
    <mergeCell ref="F68:I68"/>
    <mergeCell ref="A1:C1"/>
    <mergeCell ref="C77:H77"/>
    <mergeCell ref="C69:D69"/>
    <mergeCell ref="F69:G69"/>
    <mergeCell ref="C70:I70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 H65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ingra.hr"/>
    <hyperlink ref="C74" r:id="rId2" display="ingra@ingra.hr"/>
  </hyperlinks>
  <printOptions/>
  <pageMargins left="0.75" right="0.75" top="1" bottom="1" header="0.5" footer="0.5"/>
  <pageSetup horizontalDpi="600" verticalDpi="600" orientation="portrait" paperSize="9" scale="6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1">
      <selection activeCell="N24" sqref="N24"/>
    </sheetView>
  </sheetViews>
  <sheetFormatPr defaultColWidth="9.140625" defaultRowHeight="12.75"/>
  <cols>
    <col min="1" max="9" width="9.140625" style="43" customWidth="1"/>
    <col min="10" max="11" width="11.7109375" style="43" customWidth="1"/>
    <col min="12" max="16384" width="9.140625" style="43" customWidth="1"/>
  </cols>
  <sheetData>
    <row r="1" spans="1:11" ht="12.75" customHeight="1">
      <c r="A1" s="246" t="s">
        <v>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2.75" customHeight="1">
      <c r="A2" s="247" t="s">
        <v>336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2.7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248" t="s">
        <v>248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>
      <c r="A5" s="251" t="s">
        <v>5</v>
      </c>
      <c r="B5" s="252"/>
      <c r="C5" s="252"/>
      <c r="D5" s="252"/>
      <c r="E5" s="252"/>
      <c r="F5" s="252"/>
      <c r="G5" s="252"/>
      <c r="H5" s="253"/>
      <c r="I5" s="47" t="s">
        <v>6</v>
      </c>
      <c r="J5" s="48" t="s">
        <v>7</v>
      </c>
      <c r="K5" s="49" t="s">
        <v>8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46">
        <v>2</v>
      </c>
      <c r="J6" s="45">
        <v>3</v>
      </c>
      <c r="K6" s="45">
        <v>4</v>
      </c>
    </row>
    <row r="7" spans="1:11" ht="12.75">
      <c r="A7" s="255" t="s">
        <v>50</v>
      </c>
      <c r="B7" s="256"/>
      <c r="C7" s="256"/>
      <c r="D7" s="256"/>
      <c r="E7" s="256"/>
      <c r="F7" s="256"/>
      <c r="G7" s="256"/>
      <c r="H7" s="256"/>
      <c r="I7" s="256"/>
      <c r="J7" s="256"/>
      <c r="K7" s="257"/>
    </row>
    <row r="8" spans="1:11" ht="12.75">
      <c r="A8" s="222" t="s">
        <v>9</v>
      </c>
      <c r="B8" s="223"/>
      <c r="C8" s="223"/>
      <c r="D8" s="223"/>
      <c r="E8" s="223"/>
      <c r="F8" s="223"/>
      <c r="G8" s="223"/>
      <c r="H8" s="240"/>
      <c r="I8" s="3">
        <v>1</v>
      </c>
      <c r="J8" s="6"/>
      <c r="K8" s="6"/>
    </row>
    <row r="9" spans="1:11" ht="12.75">
      <c r="A9" s="229" t="s">
        <v>230</v>
      </c>
      <c r="B9" s="230"/>
      <c r="C9" s="230"/>
      <c r="D9" s="230"/>
      <c r="E9" s="230"/>
      <c r="F9" s="230"/>
      <c r="G9" s="230"/>
      <c r="H9" s="231"/>
      <c r="I9" s="1">
        <v>2</v>
      </c>
      <c r="J9" s="112">
        <f>J10+J17+J27+J36+J40</f>
        <v>1068755349</v>
      </c>
      <c r="K9" s="112">
        <f>K10+K17+K27+K36+K40</f>
        <v>1012441615</v>
      </c>
    </row>
    <row r="10" spans="1:11" ht="12.75">
      <c r="A10" s="229" t="s">
        <v>10</v>
      </c>
      <c r="B10" s="230"/>
      <c r="C10" s="230"/>
      <c r="D10" s="230"/>
      <c r="E10" s="230"/>
      <c r="F10" s="230"/>
      <c r="G10" s="230"/>
      <c r="H10" s="231"/>
      <c r="I10" s="1">
        <v>3</v>
      </c>
      <c r="J10" s="112">
        <f>SUM(J11:J16)</f>
        <v>5079699</v>
      </c>
      <c r="K10" s="112">
        <f>SUM(K11:K16)</f>
        <v>5079699</v>
      </c>
    </row>
    <row r="11" spans="1:11" ht="12.75">
      <c r="A11" s="226" t="s">
        <v>11</v>
      </c>
      <c r="B11" s="227"/>
      <c r="C11" s="227"/>
      <c r="D11" s="227"/>
      <c r="E11" s="227"/>
      <c r="F11" s="227"/>
      <c r="G11" s="227"/>
      <c r="H11" s="228"/>
      <c r="I11" s="1">
        <v>4</v>
      </c>
      <c r="J11" s="7"/>
      <c r="K11" s="7"/>
    </row>
    <row r="12" spans="1:11" ht="12.75">
      <c r="A12" s="226" t="s">
        <v>12</v>
      </c>
      <c r="B12" s="227"/>
      <c r="C12" s="227"/>
      <c r="D12" s="227"/>
      <c r="E12" s="227"/>
      <c r="F12" s="227"/>
      <c r="G12" s="227"/>
      <c r="H12" s="228"/>
      <c r="I12" s="1">
        <v>5</v>
      </c>
      <c r="J12" s="7"/>
      <c r="K12" s="7"/>
    </row>
    <row r="13" spans="1:11" ht="12.75">
      <c r="A13" s="226" t="s">
        <v>0</v>
      </c>
      <c r="B13" s="227"/>
      <c r="C13" s="227"/>
      <c r="D13" s="227"/>
      <c r="E13" s="227"/>
      <c r="F13" s="227"/>
      <c r="G13" s="227"/>
      <c r="H13" s="228"/>
      <c r="I13" s="1">
        <v>6</v>
      </c>
      <c r="J13" s="7">
        <v>5079699</v>
      </c>
      <c r="K13" s="7">
        <v>5079699</v>
      </c>
    </row>
    <row r="14" spans="1:11" ht="12.75">
      <c r="A14" s="226" t="s">
        <v>13</v>
      </c>
      <c r="B14" s="227"/>
      <c r="C14" s="227"/>
      <c r="D14" s="227"/>
      <c r="E14" s="227"/>
      <c r="F14" s="227"/>
      <c r="G14" s="227"/>
      <c r="H14" s="228"/>
      <c r="I14" s="1">
        <v>7</v>
      </c>
      <c r="J14" s="7"/>
      <c r="K14" s="7"/>
    </row>
    <row r="15" spans="1:11" ht="12.75">
      <c r="A15" s="226" t="s">
        <v>14</v>
      </c>
      <c r="B15" s="227"/>
      <c r="C15" s="227"/>
      <c r="D15" s="227"/>
      <c r="E15" s="227"/>
      <c r="F15" s="227"/>
      <c r="G15" s="227"/>
      <c r="H15" s="228"/>
      <c r="I15" s="1">
        <v>8</v>
      </c>
      <c r="J15" s="7"/>
      <c r="K15" s="7"/>
    </row>
    <row r="16" spans="1:11" ht="12.75">
      <c r="A16" s="226" t="s">
        <v>338</v>
      </c>
      <c r="B16" s="227"/>
      <c r="C16" s="227"/>
      <c r="D16" s="227"/>
      <c r="E16" s="227"/>
      <c r="F16" s="227"/>
      <c r="G16" s="227"/>
      <c r="H16" s="228"/>
      <c r="I16" s="1">
        <v>9</v>
      </c>
      <c r="J16" s="7"/>
      <c r="K16" s="7"/>
    </row>
    <row r="17" spans="1:11" ht="12.75">
      <c r="A17" s="229" t="s">
        <v>15</v>
      </c>
      <c r="B17" s="230"/>
      <c r="C17" s="230"/>
      <c r="D17" s="230"/>
      <c r="E17" s="230"/>
      <c r="F17" s="230"/>
      <c r="G17" s="230"/>
      <c r="H17" s="231"/>
      <c r="I17" s="1">
        <v>10</v>
      </c>
      <c r="J17" s="112">
        <f>SUM(J18:J26)</f>
        <v>227715516</v>
      </c>
      <c r="K17" s="112">
        <f>SUM(K18:K26)</f>
        <v>228584467</v>
      </c>
    </row>
    <row r="18" spans="1:11" ht="12.75">
      <c r="A18" s="226" t="s">
        <v>16</v>
      </c>
      <c r="B18" s="227"/>
      <c r="C18" s="227"/>
      <c r="D18" s="227"/>
      <c r="E18" s="227"/>
      <c r="F18" s="227"/>
      <c r="G18" s="227"/>
      <c r="H18" s="228"/>
      <c r="I18" s="1">
        <v>11</v>
      </c>
      <c r="J18" s="7">
        <v>13915295</v>
      </c>
      <c r="K18" s="7">
        <v>13915295</v>
      </c>
    </row>
    <row r="19" spans="1:11" ht="12.75">
      <c r="A19" s="226" t="s">
        <v>17</v>
      </c>
      <c r="B19" s="227"/>
      <c r="C19" s="227"/>
      <c r="D19" s="227"/>
      <c r="E19" s="227"/>
      <c r="F19" s="227"/>
      <c r="G19" s="227"/>
      <c r="H19" s="228"/>
      <c r="I19" s="1">
        <v>12</v>
      </c>
      <c r="J19" s="7">
        <v>80502303</v>
      </c>
      <c r="K19" s="7">
        <v>77767645</v>
      </c>
    </row>
    <row r="20" spans="1:11" ht="12.75">
      <c r="A20" s="226" t="s">
        <v>18</v>
      </c>
      <c r="B20" s="227"/>
      <c r="C20" s="227"/>
      <c r="D20" s="227"/>
      <c r="E20" s="227"/>
      <c r="F20" s="227"/>
      <c r="G20" s="227"/>
      <c r="H20" s="228"/>
      <c r="I20" s="1">
        <v>13</v>
      </c>
      <c r="J20" s="7">
        <v>339619</v>
      </c>
      <c r="K20" s="7">
        <v>286662</v>
      </c>
    </row>
    <row r="21" spans="1:11" ht="12.75">
      <c r="A21" s="226" t="s">
        <v>19</v>
      </c>
      <c r="B21" s="227"/>
      <c r="C21" s="227"/>
      <c r="D21" s="227"/>
      <c r="E21" s="227"/>
      <c r="F21" s="227"/>
      <c r="G21" s="227"/>
      <c r="H21" s="228"/>
      <c r="I21" s="1">
        <v>14</v>
      </c>
      <c r="J21" s="7">
        <v>574963</v>
      </c>
      <c r="K21" s="7">
        <v>243557</v>
      </c>
    </row>
    <row r="22" spans="1:11" ht="12.75">
      <c r="A22" s="226" t="s">
        <v>20</v>
      </c>
      <c r="B22" s="227"/>
      <c r="C22" s="227"/>
      <c r="D22" s="227"/>
      <c r="E22" s="227"/>
      <c r="F22" s="227"/>
      <c r="G22" s="227"/>
      <c r="H22" s="228"/>
      <c r="I22" s="1">
        <v>15</v>
      </c>
      <c r="J22" s="7"/>
      <c r="K22" s="7"/>
    </row>
    <row r="23" spans="1:11" ht="12.75">
      <c r="A23" s="226" t="s">
        <v>21</v>
      </c>
      <c r="B23" s="227"/>
      <c r="C23" s="227"/>
      <c r="D23" s="227"/>
      <c r="E23" s="227"/>
      <c r="F23" s="227"/>
      <c r="G23" s="227"/>
      <c r="H23" s="228"/>
      <c r="I23" s="1">
        <v>16</v>
      </c>
      <c r="J23" s="7"/>
      <c r="K23" s="7"/>
    </row>
    <row r="24" spans="1:11" ht="12.75">
      <c r="A24" s="226" t="s">
        <v>22</v>
      </c>
      <c r="B24" s="227"/>
      <c r="C24" s="227"/>
      <c r="D24" s="227"/>
      <c r="E24" s="227"/>
      <c r="F24" s="227"/>
      <c r="G24" s="227"/>
      <c r="H24" s="228"/>
      <c r="I24" s="1">
        <v>17</v>
      </c>
      <c r="J24" s="7"/>
      <c r="K24" s="7"/>
    </row>
    <row r="25" spans="1:11" ht="12.75">
      <c r="A25" s="226" t="s">
        <v>23</v>
      </c>
      <c r="B25" s="227"/>
      <c r="C25" s="227"/>
      <c r="D25" s="227"/>
      <c r="E25" s="227"/>
      <c r="F25" s="227"/>
      <c r="G25" s="227"/>
      <c r="H25" s="228"/>
      <c r="I25" s="1">
        <v>18</v>
      </c>
      <c r="J25" s="7">
        <v>49796</v>
      </c>
      <c r="K25" s="7">
        <v>49796</v>
      </c>
    </row>
    <row r="26" spans="1:11" ht="12.75">
      <c r="A26" s="226" t="s">
        <v>24</v>
      </c>
      <c r="B26" s="227"/>
      <c r="C26" s="227"/>
      <c r="D26" s="227"/>
      <c r="E26" s="227"/>
      <c r="F26" s="227"/>
      <c r="G26" s="227"/>
      <c r="H26" s="228"/>
      <c r="I26" s="1">
        <v>19</v>
      </c>
      <c r="J26" s="7">
        <v>132333540</v>
      </c>
      <c r="K26" s="7">
        <v>136321512</v>
      </c>
    </row>
    <row r="27" spans="1:11" ht="12.75">
      <c r="A27" s="229" t="s">
        <v>25</v>
      </c>
      <c r="B27" s="230"/>
      <c r="C27" s="230"/>
      <c r="D27" s="230"/>
      <c r="E27" s="230"/>
      <c r="F27" s="230"/>
      <c r="G27" s="230"/>
      <c r="H27" s="231"/>
      <c r="I27" s="1">
        <v>20</v>
      </c>
      <c r="J27" s="112">
        <f>SUM(J28:J35)</f>
        <v>36736273</v>
      </c>
      <c r="K27" s="112">
        <f>SUM(K28:K35)</f>
        <v>38600975</v>
      </c>
    </row>
    <row r="28" spans="1:11" ht="12.75">
      <c r="A28" s="226" t="s">
        <v>26</v>
      </c>
      <c r="B28" s="227"/>
      <c r="C28" s="227"/>
      <c r="D28" s="227"/>
      <c r="E28" s="227"/>
      <c r="F28" s="227"/>
      <c r="G28" s="227"/>
      <c r="H28" s="228"/>
      <c r="I28" s="1">
        <v>21</v>
      </c>
      <c r="J28" s="7"/>
      <c r="K28" s="7"/>
    </row>
    <row r="29" spans="1:11" ht="12.75">
      <c r="A29" s="226" t="s">
        <v>29</v>
      </c>
      <c r="B29" s="227"/>
      <c r="C29" s="227"/>
      <c r="D29" s="227"/>
      <c r="E29" s="227"/>
      <c r="F29" s="227"/>
      <c r="G29" s="227"/>
      <c r="H29" s="228"/>
      <c r="I29" s="1">
        <v>22</v>
      </c>
      <c r="J29" s="7"/>
      <c r="K29" s="7"/>
    </row>
    <row r="30" spans="1:11" ht="12.75">
      <c r="A30" s="226" t="s">
        <v>28</v>
      </c>
      <c r="B30" s="227"/>
      <c r="C30" s="227"/>
      <c r="D30" s="227"/>
      <c r="E30" s="227"/>
      <c r="F30" s="227"/>
      <c r="G30" s="227"/>
      <c r="H30" s="228"/>
      <c r="I30" s="1">
        <v>23</v>
      </c>
      <c r="J30" s="7">
        <v>26935953</v>
      </c>
      <c r="K30" s="7">
        <v>26934953</v>
      </c>
    </row>
    <row r="31" spans="1:11" ht="12.75">
      <c r="A31" s="226" t="s">
        <v>27</v>
      </c>
      <c r="B31" s="227"/>
      <c r="C31" s="227"/>
      <c r="D31" s="227"/>
      <c r="E31" s="227"/>
      <c r="F31" s="227"/>
      <c r="G31" s="227"/>
      <c r="H31" s="228"/>
      <c r="I31" s="1">
        <v>24</v>
      </c>
      <c r="J31" s="7"/>
      <c r="K31" s="7"/>
    </row>
    <row r="32" spans="1:11" ht="12.75">
      <c r="A32" s="226" t="s">
        <v>30</v>
      </c>
      <c r="B32" s="227"/>
      <c r="C32" s="227"/>
      <c r="D32" s="227"/>
      <c r="E32" s="227"/>
      <c r="F32" s="227"/>
      <c r="G32" s="227"/>
      <c r="H32" s="228"/>
      <c r="I32" s="1">
        <v>25</v>
      </c>
      <c r="J32" s="134">
        <v>102000</v>
      </c>
      <c r="K32" s="7">
        <v>28634</v>
      </c>
    </row>
    <row r="33" spans="1:11" ht="12.75">
      <c r="A33" s="226" t="s">
        <v>31</v>
      </c>
      <c r="B33" s="227"/>
      <c r="C33" s="227"/>
      <c r="D33" s="227"/>
      <c r="E33" s="227"/>
      <c r="F33" s="227"/>
      <c r="G33" s="227"/>
      <c r="H33" s="228"/>
      <c r="I33" s="1">
        <v>26</v>
      </c>
      <c r="J33" s="7">
        <v>9295</v>
      </c>
      <c r="K33" s="7">
        <v>1948363</v>
      </c>
    </row>
    <row r="34" spans="1:11" ht="12.75">
      <c r="A34" s="226" t="s">
        <v>32</v>
      </c>
      <c r="B34" s="227"/>
      <c r="C34" s="227"/>
      <c r="D34" s="227"/>
      <c r="E34" s="227"/>
      <c r="F34" s="227"/>
      <c r="G34" s="227"/>
      <c r="H34" s="228"/>
      <c r="I34" s="1">
        <v>27</v>
      </c>
      <c r="J34" s="7"/>
      <c r="K34" s="7"/>
    </row>
    <row r="35" spans="1:11" ht="12.75">
      <c r="A35" s="226" t="s">
        <v>33</v>
      </c>
      <c r="B35" s="227"/>
      <c r="C35" s="227"/>
      <c r="D35" s="227"/>
      <c r="E35" s="227"/>
      <c r="F35" s="227"/>
      <c r="G35" s="227"/>
      <c r="H35" s="228"/>
      <c r="I35" s="1">
        <v>28</v>
      </c>
      <c r="J35" s="7">
        <v>9689025</v>
      </c>
      <c r="K35" s="7">
        <v>9689025</v>
      </c>
    </row>
    <row r="36" spans="1:11" ht="12.75">
      <c r="A36" s="229" t="s">
        <v>34</v>
      </c>
      <c r="B36" s="230"/>
      <c r="C36" s="230"/>
      <c r="D36" s="230"/>
      <c r="E36" s="230"/>
      <c r="F36" s="230"/>
      <c r="G36" s="230"/>
      <c r="H36" s="231"/>
      <c r="I36" s="1">
        <v>29</v>
      </c>
      <c r="J36" s="112">
        <f>SUM(J37:J39)</f>
        <v>799223861</v>
      </c>
      <c r="K36" s="112">
        <f>SUM(K37:K39)</f>
        <v>740176474</v>
      </c>
    </row>
    <row r="37" spans="1:11" ht="12.75">
      <c r="A37" s="226" t="s">
        <v>298</v>
      </c>
      <c r="B37" s="227"/>
      <c r="C37" s="227"/>
      <c r="D37" s="227"/>
      <c r="E37" s="227"/>
      <c r="F37" s="227"/>
      <c r="G37" s="227"/>
      <c r="H37" s="228"/>
      <c r="I37" s="1">
        <v>30</v>
      </c>
      <c r="J37" s="7"/>
      <c r="K37" s="7"/>
    </row>
    <row r="38" spans="1:11" ht="12.75">
      <c r="A38" s="226" t="s">
        <v>297</v>
      </c>
      <c r="B38" s="227"/>
      <c r="C38" s="227"/>
      <c r="D38" s="227"/>
      <c r="E38" s="227"/>
      <c r="F38" s="227"/>
      <c r="G38" s="227"/>
      <c r="H38" s="228"/>
      <c r="I38" s="1">
        <v>31</v>
      </c>
      <c r="J38" s="7"/>
      <c r="K38" s="7"/>
    </row>
    <row r="39" spans="1:11" ht="12.75">
      <c r="A39" s="226" t="s">
        <v>35</v>
      </c>
      <c r="B39" s="227"/>
      <c r="C39" s="227"/>
      <c r="D39" s="227"/>
      <c r="E39" s="227"/>
      <c r="F39" s="227"/>
      <c r="G39" s="227"/>
      <c r="H39" s="228"/>
      <c r="I39" s="1">
        <v>32</v>
      </c>
      <c r="J39" s="7">
        <v>799223861</v>
      </c>
      <c r="K39" s="7">
        <v>740176474</v>
      </c>
    </row>
    <row r="40" spans="1:11" ht="12.75">
      <c r="A40" s="229" t="s">
        <v>36</v>
      </c>
      <c r="B40" s="230"/>
      <c r="C40" s="230"/>
      <c r="D40" s="230"/>
      <c r="E40" s="230"/>
      <c r="F40" s="230"/>
      <c r="G40" s="230"/>
      <c r="H40" s="231"/>
      <c r="I40" s="1">
        <v>33</v>
      </c>
      <c r="J40" s="7"/>
      <c r="K40" s="7"/>
    </row>
    <row r="41" spans="1:11" ht="12.75">
      <c r="A41" s="229" t="s">
        <v>231</v>
      </c>
      <c r="B41" s="230"/>
      <c r="C41" s="230"/>
      <c r="D41" s="230"/>
      <c r="E41" s="230"/>
      <c r="F41" s="230"/>
      <c r="G41" s="230"/>
      <c r="H41" s="231"/>
      <c r="I41" s="1">
        <v>34</v>
      </c>
      <c r="J41" s="112">
        <f>J42+J50+J57+J65</f>
        <v>450406318.8</v>
      </c>
      <c r="K41" s="112">
        <f>K42+K50+K57+K65</f>
        <v>432693757</v>
      </c>
    </row>
    <row r="42" spans="1:11" ht="12.75">
      <c r="A42" s="229" t="s">
        <v>40</v>
      </c>
      <c r="B42" s="230"/>
      <c r="C42" s="230"/>
      <c r="D42" s="230"/>
      <c r="E42" s="230"/>
      <c r="F42" s="230"/>
      <c r="G42" s="230"/>
      <c r="H42" s="231"/>
      <c r="I42" s="1">
        <v>35</v>
      </c>
      <c r="J42" s="112">
        <f>SUM(J43:J49)</f>
        <v>261383674</v>
      </c>
      <c r="K42" s="112">
        <f>SUM(K43:K49)</f>
        <v>218268863</v>
      </c>
    </row>
    <row r="43" spans="1:11" ht="12.75">
      <c r="A43" s="226" t="s">
        <v>296</v>
      </c>
      <c r="B43" s="227"/>
      <c r="C43" s="227"/>
      <c r="D43" s="227"/>
      <c r="E43" s="227"/>
      <c r="F43" s="227"/>
      <c r="G43" s="227"/>
      <c r="H43" s="228"/>
      <c r="I43" s="1">
        <v>36</v>
      </c>
      <c r="J43" s="7">
        <v>11643</v>
      </c>
      <c r="K43" s="7">
        <v>16385</v>
      </c>
    </row>
    <row r="44" spans="1:11" ht="12.75">
      <c r="A44" s="226" t="s">
        <v>37</v>
      </c>
      <c r="B44" s="227"/>
      <c r="C44" s="227"/>
      <c r="D44" s="227"/>
      <c r="E44" s="227"/>
      <c r="F44" s="227"/>
      <c r="G44" s="227"/>
      <c r="H44" s="228"/>
      <c r="I44" s="1">
        <v>37</v>
      </c>
      <c r="J44" s="7">
        <v>18925217</v>
      </c>
      <c r="K44" s="7">
        <v>19651988</v>
      </c>
    </row>
    <row r="45" spans="1:11" ht="12.75">
      <c r="A45" s="226" t="s">
        <v>38</v>
      </c>
      <c r="B45" s="227"/>
      <c r="C45" s="227"/>
      <c r="D45" s="227"/>
      <c r="E45" s="227"/>
      <c r="F45" s="227"/>
      <c r="G45" s="227"/>
      <c r="H45" s="228"/>
      <c r="I45" s="1">
        <v>38</v>
      </c>
      <c r="J45" s="7">
        <v>242446814</v>
      </c>
      <c r="K45" s="7">
        <v>198600490</v>
      </c>
    </row>
    <row r="46" spans="1:11" ht="12.75">
      <c r="A46" s="226" t="s">
        <v>39</v>
      </c>
      <c r="B46" s="227"/>
      <c r="C46" s="227"/>
      <c r="D46" s="227"/>
      <c r="E46" s="227"/>
      <c r="F46" s="227"/>
      <c r="G46" s="227"/>
      <c r="H46" s="228"/>
      <c r="I46" s="1">
        <v>39</v>
      </c>
      <c r="J46" s="7"/>
      <c r="K46" s="7"/>
    </row>
    <row r="47" spans="1:11" ht="12.75">
      <c r="A47" s="226" t="s">
        <v>295</v>
      </c>
      <c r="B47" s="227"/>
      <c r="C47" s="227"/>
      <c r="D47" s="227"/>
      <c r="E47" s="227"/>
      <c r="F47" s="227"/>
      <c r="G47" s="227"/>
      <c r="H47" s="228"/>
      <c r="I47" s="1">
        <v>40</v>
      </c>
      <c r="J47" s="7"/>
      <c r="K47" s="7"/>
    </row>
    <row r="48" spans="1:11" ht="12.75">
      <c r="A48" s="226" t="s">
        <v>294</v>
      </c>
      <c r="B48" s="227"/>
      <c r="C48" s="227"/>
      <c r="D48" s="227"/>
      <c r="E48" s="227"/>
      <c r="F48" s="227"/>
      <c r="G48" s="227"/>
      <c r="H48" s="228"/>
      <c r="I48" s="1">
        <v>41</v>
      </c>
      <c r="J48" s="7"/>
      <c r="K48" s="7"/>
    </row>
    <row r="49" spans="1:11" ht="12.75">
      <c r="A49" s="226" t="s">
        <v>293</v>
      </c>
      <c r="B49" s="227"/>
      <c r="C49" s="227"/>
      <c r="D49" s="227"/>
      <c r="E49" s="227"/>
      <c r="F49" s="227"/>
      <c r="G49" s="227"/>
      <c r="H49" s="228"/>
      <c r="I49" s="1">
        <v>42</v>
      </c>
      <c r="J49" s="7"/>
      <c r="K49" s="7"/>
    </row>
    <row r="50" spans="1:11" ht="12.75">
      <c r="A50" s="229" t="s">
        <v>41</v>
      </c>
      <c r="B50" s="230"/>
      <c r="C50" s="230"/>
      <c r="D50" s="230"/>
      <c r="E50" s="230"/>
      <c r="F50" s="230"/>
      <c r="G50" s="230"/>
      <c r="H50" s="231"/>
      <c r="I50" s="1">
        <v>43</v>
      </c>
      <c r="J50" s="112">
        <f>SUM(J51:J56)</f>
        <v>122046236.8</v>
      </c>
      <c r="K50" s="112">
        <f>SUM(K51:K56)</f>
        <v>140489783</v>
      </c>
    </row>
    <row r="51" spans="1:11" ht="12.75">
      <c r="A51" s="226" t="s">
        <v>42</v>
      </c>
      <c r="B51" s="227"/>
      <c r="C51" s="227"/>
      <c r="D51" s="227"/>
      <c r="E51" s="227"/>
      <c r="F51" s="227"/>
      <c r="G51" s="227"/>
      <c r="H51" s="228"/>
      <c r="I51" s="1">
        <v>44</v>
      </c>
      <c r="J51" s="7">
        <v>5364772.8</v>
      </c>
      <c r="K51" s="7">
        <v>4607620</v>
      </c>
    </row>
    <row r="52" spans="1:11" ht="12.75">
      <c r="A52" s="226" t="s">
        <v>43</v>
      </c>
      <c r="B52" s="227"/>
      <c r="C52" s="227"/>
      <c r="D52" s="227"/>
      <c r="E52" s="227"/>
      <c r="F52" s="227"/>
      <c r="G52" s="227"/>
      <c r="H52" s="228"/>
      <c r="I52" s="1">
        <v>45</v>
      </c>
      <c r="J52" s="7">
        <v>97957482</v>
      </c>
      <c r="K52" s="7">
        <v>104813128</v>
      </c>
    </row>
    <row r="53" spans="1:11" ht="12.75">
      <c r="A53" s="226" t="s">
        <v>292</v>
      </c>
      <c r="B53" s="227"/>
      <c r="C53" s="227"/>
      <c r="D53" s="227"/>
      <c r="E53" s="227"/>
      <c r="F53" s="227"/>
      <c r="G53" s="227"/>
      <c r="H53" s="228"/>
      <c r="I53" s="1">
        <v>46</v>
      </c>
      <c r="J53" s="7"/>
      <c r="K53" s="7"/>
    </row>
    <row r="54" spans="1:11" ht="12.75">
      <c r="A54" s="226" t="s">
        <v>291</v>
      </c>
      <c r="B54" s="227"/>
      <c r="C54" s="227"/>
      <c r="D54" s="227"/>
      <c r="E54" s="227"/>
      <c r="F54" s="227"/>
      <c r="G54" s="227"/>
      <c r="H54" s="228"/>
      <c r="I54" s="1">
        <v>47</v>
      </c>
      <c r="J54" s="7">
        <v>208641</v>
      </c>
      <c r="K54" s="7">
        <v>136877</v>
      </c>
    </row>
    <row r="55" spans="1:11" ht="12.75">
      <c r="A55" s="226" t="s">
        <v>290</v>
      </c>
      <c r="B55" s="227"/>
      <c r="C55" s="227"/>
      <c r="D55" s="227"/>
      <c r="E55" s="227"/>
      <c r="F55" s="227"/>
      <c r="G55" s="227"/>
      <c r="H55" s="228"/>
      <c r="I55" s="1">
        <v>48</v>
      </c>
      <c r="J55" s="7">
        <v>1628220</v>
      </c>
      <c r="K55" s="7">
        <v>1083546</v>
      </c>
    </row>
    <row r="56" spans="1:11" ht="12.75">
      <c r="A56" s="226" t="s">
        <v>289</v>
      </c>
      <c r="B56" s="227"/>
      <c r="C56" s="227"/>
      <c r="D56" s="227"/>
      <c r="E56" s="227"/>
      <c r="F56" s="227"/>
      <c r="G56" s="227"/>
      <c r="H56" s="228"/>
      <c r="I56" s="1">
        <v>49</v>
      </c>
      <c r="J56" s="135">
        <v>16887121</v>
      </c>
      <c r="K56" s="7">
        <v>29848612</v>
      </c>
    </row>
    <row r="57" spans="1:11" ht="12.75">
      <c r="A57" s="229" t="s">
        <v>51</v>
      </c>
      <c r="B57" s="230"/>
      <c r="C57" s="230"/>
      <c r="D57" s="230"/>
      <c r="E57" s="230"/>
      <c r="F57" s="230"/>
      <c r="G57" s="230"/>
      <c r="H57" s="231"/>
      <c r="I57" s="1">
        <v>50</v>
      </c>
      <c r="J57" s="112">
        <f>SUM(J58:J64)</f>
        <v>62452038</v>
      </c>
      <c r="K57" s="112">
        <f>SUM(K58:K64)</f>
        <v>62896207</v>
      </c>
    </row>
    <row r="58" spans="1:11" ht="12.75">
      <c r="A58" s="226" t="s">
        <v>26</v>
      </c>
      <c r="B58" s="227"/>
      <c r="C58" s="227"/>
      <c r="D58" s="227"/>
      <c r="E58" s="227"/>
      <c r="F58" s="227"/>
      <c r="G58" s="227"/>
      <c r="H58" s="228"/>
      <c r="I58" s="1">
        <v>51</v>
      </c>
      <c r="J58" s="7"/>
      <c r="K58" s="7"/>
    </row>
    <row r="59" spans="1:11" ht="12.75">
      <c r="A59" s="226" t="s">
        <v>44</v>
      </c>
      <c r="B59" s="227"/>
      <c r="C59" s="227"/>
      <c r="D59" s="227"/>
      <c r="E59" s="227"/>
      <c r="F59" s="227"/>
      <c r="G59" s="227"/>
      <c r="H59" s="228"/>
      <c r="I59" s="1">
        <v>52</v>
      </c>
      <c r="J59" s="7">
        <v>6045720</v>
      </c>
      <c r="K59" s="7">
        <v>7999150</v>
      </c>
    </row>
    <row r="60" spans="1:11" ht="12.75">
      <c r="A60" s="226" t="s">
        <v>28</v>
      </c>
      <c r="B60" s="227"/>
      <c r="C60" s="227"/>
      <c r="D60" s="227"/>
      <c r="E60" s="227"/>
      <c r="F60" s="227"/>
      <c r="G60" s="227"/>
      <c r="H60" s="228"/>
      <c r="I60" s="1">
        <v>53</v>
      </c>
      <c r="J60" s="7"/>
      <c r="K60" s="7"/>
    </row>
    <row r="61" spans="1:11" ht="12.75">
      <c r="A61" s="226" t="s">
        <v>27</v>
      </c>
      <c r="B61" s="227"/>
      <c r="C61" s="227"/>
      <c r="D61" s="227"/>
      <c r="E61" s="227"/>
      <c r="F61" s="227"/>
      <c r="G61" s="227"/>
      <c r="H61" s="228"/>
      <c r="I61" s="1">
        <v>54</v>
      </c>
      <c r="J61" s="7"/>
      <c r="K61" s="7"/>
    </row>
    <row r="62" spans="1:11" ht="12.75">
      <c r="A62" s="226" t="s">
        <v>45</v>
      </c>
      <c r="B62" s="227"/>
      <c r="C62" s="227"/>
      <c r="D62" s="227"/>
      <c r="E62" s="227"/>
      <c r="F62" s="227"/>
      <c r="G62" s="227"/>
      <c r="H62" s="228"/>
      <c r="I62" s="1">
        <v>55</v>
      </c>
      <c r="J62" s="7">
        <v>2115581</v>
      </c>
      <c r="K62" s="7">
        <v>915440</v>
      </c>
    </row>
    <row r="63" spans="1:11" ht="12.75">
      <c r="A63" s="226" t="s">
        <v>31</v>
      </c>
      <c r="B63" s="227"/>
      <c r="C63" s="227"/>
      <c r="D63" s="227"/>
      <c r="E63" s="227"/>
      <c r="F63" s="227"/>
      <c r="G63" s="227"/>
      <c r="H63" s="228"/>
      <c r="I63" s="1">
        <v>56</v>
      </c>
      <c r="J63" s="7">
        <v>54290737</v>
      </c>
      <c r="K63" s="7">
        <v>53981617</v>
      </c>
    </row>
    <row r="64" spans="1:11" ht="12.75">
      <c r="A64" s="226" t="s">
        <v>46</v>
      </c>
      <c r="B64" s="227"/>
      <c r="C64" s="227"/>
      <c r="D64" s="227"/>
      <c r="E64" s="227"/>
      <c r="F64" s="227"/>
      <c r="G64" s="227"/>
      <c r="H64" s="228"/>
      <c r="I64" s="1">
        <v>57</v>
      </c>
      <c r="J64" s="7"/>
      <c r="K64" s="7"/>
    </row>
    <row r="65" spans="1:11" ht="12.75">
      <c r="A65" s="229" t="s">
        <v>47</v>
      </c>
      <c r="B65" s="230"/>
      <c r="C65" s="230"/>
      <c r="D65" s="230"/>
      <c r="E65" s="230"/>
      <c r="F65" s="230"/>
      <c r="G65" s="230"/>
      <c r="H65" s="231"/>
      <c r="I65" s="1">
        <v>58</v>
      </c>
      <c r="J65" s="7">
        <v>4524370</v>
      </c>
      <c r="K65" s="7">
        <v>11038904</v>
      </c>
    </row>
    <row r="66" spans="1:11" ht="12.75">
      <c r="A66" s="229" t="s">
        <v>48</v>
      </c>
      <c r="B66" s="230"/>
      <c r="C66" s="230"/>
      <c r="D66" s="230"/>
      <c r="E66" s="230"/>
      <c r="F66" s="230"/>
      <c r="G66" s="230"/>
      <c r="H66" s="231"/>
      <c r="I66" s="1">
        <v>59</v>
      </c>
      <c r="J66" s="7">
        <v>56579625</v>
      </c>
      <c r="K66" s="7">
        <v>3481690</v>
      </c>
    </row>
    <row r="67" spans="1:11" ht="12.75">
      <c r="A67" s="229" t="s">
        <v>232</v>
      </c>
      <c r="B67" s="230"/>
      <c r="C67" s="230"/>
      <c r="D67" s="230"/>
      <c r="E67" s="230"/>
      <c r="F67" s="230"/>
      <c r="G67" s="230"/>
      <c r="H67" s="231"/>
      <c r="I67" s="1">
        <v>60</v>
      </c>
      <c r="J67" s="112">
        <f>J8+J9+J41+J66</f>
        <v>1575741292.8</v>
      </c>
      <c r="K67" s="112">
        <f>K8+K9+K41+K66</f>
        <v>1448617062</v>
      </c>
    </row>
    <row r="68" spans="1:11" ht="12.75">
      <c r="A68" s="241" t="s">
        <v>49</v>
      </c>
      <c r="B68" s="242"/>
      <c r="C68" s="242"/>
      <c r="D68" s="242"/>
      <c r="E68" s="242"/>
      <c r="F68" s="242"/>
      <c r="G68" s="242"/>
      <c r="H68" s="243"/>
      <c r="I68" s="4">
        <v>61</v>
      </c>
      <c r="J68" s="111">
        <v>157967000</v>
      </c>
      <c r="K68" s="111">
        <v>191075639</v>
      </c>
    </row>
    <row r="69" spans="1:11" ht="12.75">
      <c r="A69" s="218" t="s">
        <v>52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5"/>
    </row>
    <row r="70" spans="1:11" ht="12.75">
      <c r="A70" s="222" t="s">
        <v>233</v>
      </c>
      <c r="B70" s="223"/>
      <c r="C70" s="223"/>
      <c r="D70" s="223"/>
      <c r="E70" s="223"/>
      <c r="F70" s="223"/>
      <c r="G70" s="223"/>
      <c r="H70" s="240"/>
      <c r="I70" s="3">
        <v>62</v>
      </c>
      <c r="J70" s="136">
        <f>J71+J72+J73+J79+J80+J83+J86</f>
        <v>409143711</v>
      </c>
      <c r="K70" s="136">
        <f>K71+K72+K73+K79+K80+K83+K86</f>
        <v>279323027</v>
      </c>
    </row>
    <row r="71" spans="1:11" ht="12.75">
      <c r="A71" s="229" t="s">
        <v>53</v>
      </c>
      <c r="B71" s="230"/>
      <c r="C71" s="230"/>
      <c r="D71" s="230"/>
      <c r="E71" s="230"/>
      <c r="F71" s="230"/>
      <c r="G71" s="230"/>
      <c r="H71" s="231"/>
      <c r="I71" s="1">
        <v>63</v>
      </c>
      <c r="J71" s="7">
        <v>270904000</v>
      </c>
      <c r="K71" s="7">
        <v>270904000</v>
      </c>
    </row>
    <row r="72" spans="1:11" ht="12.75">
      <c r="A72" s="229" t="s">
        <v>54</v>
      </c>
      <c r="B72" s="230"/>
      <c r="C72" s="230"/>
      <c r="D72" s="230"/>
      <c r="E72" s="230"/>
      <c r="F72" s="230"/>
      <c r="G72" s="230"/>
      <c r="H72" s="231"/>
      <c r="I72" s="1">
        <v>64</v>
      </c>
      <c r="J72" s="7">
        <v>160634352</v>
      </c>
      <c r="K72" s="7">
        <v>85140629</v>
      </c>
    </row>
    <row r="73" spans="1:11" ht="12.75">
      <c r="A73" s="229" t="s">
        <v>55</v>
      </c>
      <c r="B73" s="230"/>
      <c r="C73" s="230"/>
      <c r="D73" s="230"/>
      <c r="E73" s="230"/>
      <c r="F73" s="230"/>
      <c r="G73" s="230"/>
      <c r="H73" s="231"/>
      <c r="I73" s="1">
        <v>65</v>
      </c>
      <c r="J73" s="112">
        <f>J74+J75-J76+J77+J78</f>
        <v>27767630</v>
      </c>
      <c r="K73" s="112">
        <f>K74+K75-K76+K77+K78</f>
        <v>11857052</v>
      </c>
    </row>
    <row r="74" spans="1:11" ht="12.75">
      <c r="A74" s="226" t="s">
        <v>56</v>
      </c>
      <c r="B74" s="227"/>
      <c r="C74" s="227"/>
      <c r="D74" s="227"/>
      <c r="E74" s="227"/>
      <c r="F74" s="227"/>
      <c r="G74" s="227"/>
      <c r="H74" s="228"/>
      <c r="I74" s="1">
        <v>66</v>
      </c>
      <c r="J74" s="7">
        <v>8266600</v>
      </c>
      <c r="K74" s="7">
        <v>8266600</v>
      </c>
    </row>
    <row r="75" spans="1:11" ht="12.75">
      <c r="A75" s="226" t="s">
        <v>57</v>
      </c>
      <c r="B75" s="227"/>
      <c r="C75" s="227"/>
      <c r="D75" s="227"/>
      <c r="E75" s="227"/>
      <c r="F75" s="227"/>
      <c r="G75" s="227"/>
      <c r="H75" s="228"/>
      <c r="I75" s="1">
        <v>67</v>
      </c>
      <c r="J75" s="7">
        <v>9000000</v>
      </c>
      <c r="K75" s="7">
        <v>9000000</v>
      </c>
    </row>
    <row r="76" spans="1:11" ht="12.75">
      <c r="A76" s="226" t="s">
        <v>58</v>
      </c>
      <c r="B76" s="227"/>
      <c r="C76" s="227"/>
      <c r="D76" s="227"/>
      <c r="E76" s="227"/>
      <c r="F76" s="227"/>
      <c r="G76" s="227"/>
      <c r="H76" s="228"/>
      <c r="I76" s="1">
        <v>68</v>
      </c>
      <c r="J76" s="7"/>
      <c r="K76" s="7"/>
    </row>
    <row r="77" spans="1:11" ht="12.75">
      <c r="A77" s="226" t="s">
        <v>59</v>
      </c>
      <c r="B77" s="227"/>
      <c r="C77" s="227"/>
      <c r="D77" s="227"/>
      <c r="E77" s="227"/>
      <c r="F77" s="227"/>
      <c r="G77" s="227"/>
      <c r="H77" s="228"/>
      <c r="I77" s="1">
        <v>69</v>
      </c>
      <c r="J77" s="7"/>
      <c r="K77" s="7"/>
    </row>
    <row r="78" spans="1:11" ht="12.75">
      <c r="A78" s="226" t="s">
        <v>60</v>
      </c>
      <c r="B78" s="227"/>
      <c r="C78" s="227"/>
      <c r="D78" s="227"/>
      <c r="E78" s="227"/>
      <c r="F78" s="227"/>
      <c r="G78" s="227"/>
      <c r="H78" s="228"/>
      <c r="I78" s="1">
        <v>70</v>
      </c>
      <c r="J78" s="7">
        <v>10501030</v>
      </c>
      <c r="K78" s="7">
        <v>-5409548</v>
      </c>
    </row>
    <row r="79" spans="1:11" ht="12.75">
      <c r="A79" s="229" t="s">
        <v>61</v>
      </c>
      <c r="B79" s="230"/>
      <c r="C79" s="230"/>
      <c r="D79" s="230"/>
      <c r="E79" s="230"/>
      <c r="F79" s="230"/>
      <c r="G79" s="230"/>
      <c r="H79" s="231"/>
      <c r="I79" s="1">
        <v>71</v>
      </c>
      <c r="J79" s="7">
        <v>40584018</v>
      </c>
      <c r="K79" s="7">
        <v>39048601</v>
      </c>
    </row>
    <row r="80" spans="1:11" ht="12.75">
      <c r="A80" s="229" t="s">
        <v>62</v>
      </c>
      <c r="B80" s="230"/>
      <c r="C80" s="230"/>
      <c r="D80" s="230"/>
      <c r="E80" s="230"/>
      <c r="F80" s="230"/>
      <c r="G80" s="230"/>
      <c r="H80" s="231"/>
      <c r="I80" s="1">
        <v>72</v>
      </c>
      <c r="J80" s="112">
        <f>J81-J82</f>
        <v>0</v>
      </c>
      <c r="K80" s="112">
        <f>K81-K82</f>
        <v>0</v>
      </c>
    </row>
    <row r="81" spans="1:11" ht="12.75">
      <c r="A81" s="237" t="s">
        <v>63</v>
      </c>
      <c r="B81" s="238"/>
      <c r="C81" s="238"/>
      <c r="D81" s="238"/>
      <c r="E81" s="238"/>
      <c r="F81" s="238"/>
      <c r="G81" s="238"/>
      <c r="H81" s="239"/>
      <c r="I81" s="1">
        <v>73</v>
      </c>
      <c r="J81" s="7"/>
      <c r="K81" s="7"/>
    </row>
    <row r="82" spans="1:11" ht="12.75">
      <c r="A82" s="237" t="s">
        <v>64</v>
      </c>
      <c r="B82" s="238"/>
      <c r="C82" s="238"/>
      <c r="D82" s="238"/>
      <c r="E82" s="238"/>
      <c r="F82" s="238"/>
      <c r="G82" s="238"/>
      <c r="H82" s="239"/>
      <c r="I82" s="1">
        <v>74</v>
      </c>
      <c r="J82" s="7"/>
      <c r="K82" s="7"/>
    </row>
    <row r="83" spans="1:11" ht="12.75">
      <c r="A83" s="229" t="s">
        <v>65</v>
      </c>
      <c r="B83" s="230"/>
      <c r="C83" s="230"/>
      <c r="D83" s="230"/>
      <c r="E83" s="230"/>
      <c r="F83" s="230"/>
      <c r="G83" s="230"/>
      <c r="H83" s="231"/>
      <c r="I83" s="1">
        <v>75</v>
      </c>
      <c r="J83" s="112">
        <f>J84-J85</f>
        <v>-90224465</v>
      </c>
      <c r="K83" s="112">
        <f>K84-K85</f>
        <v>-127039258</v>
      </c>
    </row>
    <row r="84" spans="1:11" ht="12.75">
      <c r="A84" s="237" t="s">
        <v>66</v>
      </c>
      <c r="B84" s="238"/>
      <c r="C84" s="238"/>
      <c r="D84" s="238"/>
      <c r="E84" s="238"/>
      <c r="F84" s="238"/>
      <c r="G84" s="238"/>
      <c r="H84" s="239"/>
      <c r="I84" s="1">
        <v>76</v>
      </c>
      <c r="J84" s="7"/>
      <c r="K84" s="7"/>
    </row>
    <row r="85" spans="1:11" ht="12.75">
      <c r="A85" s="237" t="s">
        <v>67</v>
      </c>
      <c r="B85" s="238"/>
      <c r="C85" s="238"/>
      <c r="D85" s="238"/>
      <c r="E85" s="238"/>
      <c r="F85" s="238"/>
      <c r="G85" s="238"/>
      <c r="H85" s="239"/>
      <c r="I85" s="1">
        <v>77</v>
      </c>
      <c r="J85" s="7">
        <v>90224465</v>
      </c>
      <c r="K85" s="7">
        <v>127039258</v>
      </c>
    </row>
    <row r="86" spans="1:11" ht="12.75">
      <c r="A86" s="229" t="s">
        <v>68</v>
      </c>
      <c r="B86" s="230"/>
      <c r="C86" s="230"/>
      <c r="D86" s="230"/>
      <c r="E86" s="230"/>
      <c r="F86" s="230"/>
      <c r="G86" s="230"/>
      <c r="H86" s="231"/>
      <c r="I86" s="1">
        <v>78</v>
      </c>
      <c r="J86" s="7">
        <v>-521824</v>
      </c>
      <c r="K86" s="7">
        <v>-587997</v>
      </c>
    </row>
    <row r="87" spans="1:11" ht="12.75">
      <c r="A87" s="229" t="s">
        <v>234</v>
      </c>
      <c r="B87" s="230"/>
      <c r="C87" s="230"/>
      <c r="D87" s="230"/>
      <c r="E87" s="230"/>
      <c r="F87" s="230"/>
      <c r="G87" s="230"/>
      <c r="H87" s="231"/>
      <c r="I87" s="1">
        <v>79</v>
      </c>
      <c r="J87" s="112">
        <f>SUM(J88:J90)</f>
        <v>13744670</v>
      </c>
      <c r="K87" s="112">
        <f>SUM(K88:K90)</f>
        <v>16362120</v>
      </c>
    </row>
    <row r="88" spans="1:11" ht="12.75">
      <c r="A88" s="226" t="s">
        <v>288</v>
      </c>
      <c r="B88" s="227"/>
      <c r="C88" s="227"/>
      <c r="D88" s="227"/>
      <c r="E88" s="227"/>
      <c r="F88" s="227"/>
      <c r="G88" s="227"/>
      <c r="H88" s="228"/>
      <c r="I88" s="1">
        <v>80</v>
      </c>
      <c r="J88" s="7"/>
      <c r="K88" s="7"/>
    </row>
    <row r="89" spans="1:11" ht="12.75">
      <c r="A89" s="226" t="s">
        <v>287</v>
      </c>
      <c r="B89" s="227"/>
      <c r="C89" s="227"/>
      <c r="D89" s="227"/>
      <c r="E89" s="227"/>
      <c r="F89" s="227"/>
      <c r="G89" s="227"/>
      <c r="H89" s="228"/>
      <c r="I89" s="1">
        <v>81</v>
      </c>
      <c r="J89" s="7"/>
      <c r="K89" s="7"/>
    </row>
    <row r="90" spans="1:11" ht="12.75">
      <c r="A90" s="226" t="s">
        <v>69</v>
      </c>
      <c r="B90" s="227"/>
      <c r="C90" s="227"/>
      <c r="D90" s="227"/>
      <c r="E90" s="227"/>
      <c r="F90" s="227"/>
      <c r="G90" s="227"/>
      <c r="H90" s="228"/>
      <c r="I90" s="1">
        <v>82</v>
      </c>
      <c r="J90" s="7">
        <v>13744670</v>
      </c>
      <c r="K90" s="7">
        <v>16362120</v>
      </c>
    </row>
    <row r="91" spans="1:11" ht="12.75">
      <c r="A91" s="229" t="s">
        <v>235</v>
      </c>
      <c r="B91" s="230"/>
      <c r="C91" s="230"/>
      <c r="D91" s="230"/>
      <c r="E91" s="230"/>
      <c r="F91" s="230"/>
      <c r="G91" s="230"/>
      <c r="H91" s="231"/>
      <c r="I91" s="1">
        <v>83</v>
      </c>
      <c r="J91" s="112">
        <f>SUM(J92:J100)</f>
        <v>485793607</v>
      </c>
      <c r="K91" s="112">
        <f>SUM(K92:K100)</f>
        <v>300491112</v>
      </c>
    </row>
    <row r="92" spans="1:11" ht="12.75">
      <c r="A92" s="226" t="s">
        <v>285</v>
      </c>
      <c r="B92" s="227"/>
      <c r="C92" s="227"/>
      <c r="D92" s="227"/>
      <c r="E92" s="227"/>
      <c r="F92" s="227"/>
      <c r="G92" s="227"/>
      <c r="H92" s="228"/>
      <c r="I92" s="1">
        <v>84</v>
      </c>
      <c r="J92" s="7"/>
      <c r="K92" s="7"/>
    </row>
    <row r="93" spans="1:11" ht="12.75">
      <c r="A93" s="226" t="s">
        <v>70</v>
      </c>
      <c r="B93" s="227"/>
      <c r="C93" s="227"/>
      <c r="D93" s="227"/>
      <c r="E93" s="227"/>
      <c r="F93" s="227"/>
      <c r="G93" s="227"/>
      <c r="H93" s="228"/>
      <c r="I93" s="1">
        <v>85</v>
      </c>
      <c r="J93" s="7">
        <v>48947730</v>
      </c>
      <c r="K93" s="7">
        <v>49046556</v>
      </c>
    </row>
    <row r="94" spans="1:11" ht="12.75">
      <c r="A94" s="226" t="s">
        <v>284</v>
      </c>
      <c r="B94" s="227"/>
      <c r="C94" s="227"/>
      <c r="D94" s="227"/>
      <c r="E94" s="227"/>
      <c r="F94" s="227"/>
      <c r="G94" s="227"/>
      <c r="H94" s="228"/>
      <c r="I94" s="1">
        <v>86</v>
      </c>
      <c r="J94" s="7">
        <v>261224629</v>
      </c>
      <c r="K94" s="7">
        <v>237218452</v>
      </c>
    </row>
    <row r="95" spans="1:11" ht="12.75">
      <c r="A95" s="226" t="s">
        <v>283</v>
      </c>
      <c r="B95" s="227"/>
      <c r="C95" s="227"/>
      <c r="D95" s="227"/>
      <c r="E95" s="227"/>
      <c r="F95" s="227"/>
      <c r="G95" s="227"/>
      <c r="H95" s="228"/>
      <c r="I95" s="1">
        <v>87</v>
      </c>
      <c r="J95" s="7"/>
      <c r="K95" s="7"/>
    </row>
    <row r="96" spans="1:11" ht="12.75">
      <c r="A96" s="226" t="s">
        <v>282</v>
      </c>
      <c r="B96" s="227"/>
      <c r="C96" s="227"/>
      <c r="D96" s="227"/>
      <c r="E96" s="227"/>
      <c r="F96" s="227"/>
      <c r="G96" s="227"/>
      <c r="H96" s="228"/>
      <c r="I96" s="1">
        <v>88</v>
      </c>
      <c r="J96" s="7">
        <v>901357</v>
      </c>
      <c r="K96" s="7">
        <v>469506</v>
      </c>
    </row>
    <row r="97" spans="1:11" ht="12.75">
      <c r="A97" s="226" t="s">
        <v>281</v>
      </c>
      <c r="B97" s="227"/>
      <c r="C97" s="227"/>
      <c r="D97" s="227"/>
      <c r="E97" s="227"/>
      <c r="F97" s="227"/>
      <c r="G97" s="227"/>
      <c r="H97" s="228"/>
      <c r="I97" s="1">
        <v>89</v>
      </c>
      <c r="J97" s="7">
        <v>162173130</v>
      </c>
      <c r="K97" s="7"/>
    </row>
    <row r="98" spans="1:11" ht="12.75">
      <c r="A98" s="226" t="s">
        <v>280</v>
      </c>
      <c r="B98" s="227"/>
      <c r="C98" s="227"/>
      <c r="D98" s="227"/>
      <c r="E98" s="227"/>
      <c r="F98" s="227"/>
      <c r="G98" s="227"/>
      <c r="H98" s="228"/>
      <c r="I98" s="1">
        <v>90</v>
      </c>
      <c r="J98" s="7"/>
      <c r="K98" s="7"/>
    </row>
    <row r="99" spans="1:11" ht="12.75">
      <c r="A99" s="226" t="s">
        <v>71</v>
      </c>
      <c r="B99" s="227"/>
      <c r="C99" s="227"/>
      <c r="D99" s="227"/>
      <c r="E99" s="227"/>
      <c r="F99" s="227"/>
      <c r="G99" s="227"/>
      <c r="H99" s="228"/>
      <c r="I99" s="1">
        <v>91</v>
      </c>
      <c r="J99" s="7"/>
      <c r="K99" s="7">
        <v>1445624</v>
      </c>
    </row>
    <row r="100" spans="1:11" ht="12.75">
      <c r="A100" s="226" t="s">
        <v>286</v>
      </c>
      <c r="B100" s="227"/>
      <c r="C100" s="227"/>
      <c r="D100" s="227"/>
      <c r="E100" s="227"/>
      <c r="F100" s="227"/>
      <c r="G100" s="227"/>
      <c r="H100" s="228"/>
      <c r="I100" s="1">
        <v>92</v>
      </c>
      <c r="J100" s="7">
        <v>12546761</v>
      </c>
      <c r="K100" s="7">
        <v>12310974</v>
      </c>
    </row>
    <row r="101" spans="1:11" ht="12.75">
      <c r="A101" s="229" t="s">
        <v>339</v>
      </c>
      <c r="B101" s="230"/>
      <c r="C101" s="230"/>
      <c r="D101" s="230"/>
      <c r="E101" s="230"/>
      <c r="F101" s="230"/>
      <c r="G101" s="230"/>
      <c r="H101" s="231"/>
      <c r="I101" s="1">
        <v>93</v>
      </c>
      <c r="J101" s="112">
        <f>SUM(J102:J113)</f>
        <v>638486732</v>
      </c>
      <c r="K101" s="112">
        <f>SUM(K102:K113)</f>
        <v>789132055</v>
      </c>
    </row>
    <row r="102" spans="1:11" ht="12.75" customHeight="1">
      <c r="A102" s="226" t="s">
        <v>285</v>
      </c>
      <c r="B102" s="227"/>
      <c r="C102" s="227"/>
      <c r="D102" s="227"/>
      <c r="E102" s="227"/>
      <c r="F102" s="227"/>
      <c r="G102" s="227"/>
      <c r="H102" s="228"/>
      <c r="I102" s="1">
        <v>94</v>
      </c>
      <c r="J102" s="7">
        <v>2003722</v>
      </c>
      <c r="K102" s="7">
        <v>1158382</v>
      </c>
    </row>
    <row r="103" spans="1:11" ht="12.75" customHeight="1">
      <c r="A103" s="226" t="s">
        <v>70</v>
      </c>
      <c r="B103" s="227"/>
      <c r="C103" s="227"/>
      <c r="D103" s="227"/>
      <c r="E103" s="227"/>
      <c r="F103" s="227"/>
      <c r="G103" s="227"/>
      <c r="H103" s="228"/>
      <c r="I103" s="1">
        <v>95</v>
      </c>
      <c r="J103" s="7">
        <v>20000</v>
      </c>
      <c r="K103" s="7">
        <v>3748430</v>
      </c>
    </row>
    <row r="104" spans="1:11" ht="12.75" customHeight="1">
      <c r="A104" s="226" t="s">
        <v>284</v>
      </c>
      <c r="B104" s="227"/>
      <c r="C104" s="227"/>
      <c r="D104" s="227"/>
      <c r="E104" s="227"/>
      <c r="F104" s="227"/>
      <c r="G104" s="227"/>
      <c r="H104" s="228"/>
      <c r="I104" s="1">
        <v>96</v>
      </c>
      <c r="J104" s="7">
        <v>474132370</v>
      </c>
      <c r="K104" s="7">
        <v>432122889</v>
      </c>
    </row>
    <row r="105" spans="1:11" ht="12.75" customHeight="1">
      <c r="A105" s="226" t="s">
        <v>283</v>
      </c>
      <c r="B105" s="227"/>
      <c r="C105" s="227"/>
      <c r="D105" s="227"/>
      <c r="E105" s="227"/>
      <c r="F105" s="227"/>
      <c r="G105" s="227"/>
      <c r="H105" s="228"/>
      <c r="I105" s="1">
        <v>97</v>
      </c>
      <c r="J105" s="7">
        <v>18034318</v>
      </c>
      <c r="K105" s="7">
        <v>38408477</v>
      </c>
    </row>
    <row r="106" spans="1:11" ht="12.75" customHeight="1">
      <c r="A106" s="226" t="s">
        <v>282</v>
      </c>
      <c r="B106" s="227"/>
      <c r="C106" s="227"/>
      <c r="D106" s="227"/>
      <c r="E106" s="227"/>
      <c r="F106" s="227"/>
      <c r="G106" s="227"/>
      <c r="H106" s="228"/>
      <c r="I106" s="1">
        <v>98</v>
      </c>
      <c r="J106" s="7">
        <v>90472078</v>
      </c>
      <c r="K106" s="7">
        <f>83765534-276548</f>
        <v>83488986</v>
      </c>
    </row>
    <row r="107" spans="1:11" ht="12.75" customHeight="1">
      <c r="A107" s="226" t="s">
        <v>281</v>
      </c>
      <c r="B107" s="227"/>
      <c r="C107" s="227"/>
      <c r="D107" s="227"/>
      <c r="E107" s="227"/>
      <c r="F107" s="227"/>
      <c r="G107" s="227"/>
      <c r="H107" s="228"/>
      <c r="I107" s="1">
        <v>99</v>
      </c>
      <c r="J107" s="7">
        <v>33743736</v>
      </c>
      <c r="K107" s="7">
        <v>188515764</v>
      </c>
    </row>
    <row r="108" spans="1:11" ht="12.75" customHeight="1">
      <c r="A108" s="226" t="s">
        <v>280</v>
      </c>
      <c r="B108" s="227"/>
      <c r="C108" s="227"/>
      <c r="D108" s="227"/>
      <c r="E108" s="227"/>
      <c r="F108" s="227"/>
      <c r="G108" s="227"/>
      <c r="H108" s="228"/>
      <c r="I108" s="1">
        <v>100</v>
      </c>
      <c r="J108" s="7"/>
      <c r="K108" s="7"/>
    </row>
    <row r="109" spans="1:11" ht="12.75">
      <c r="A109" s="226" t="s">
        <v>72</v>
      </c>
      <c r="B109" s="227"/>
      <c r="C109" s="227"/>
      <c r="D109" s="227"/>
      <c r="E109" s="227"/>
      <c r="F109" s="227"/>
      <c r="G109" s="227"/>
      <c r="H109" s="228"/>
      <c r="I109" s="1">
        <v>101</v>
      </c>
      <c r="J109" s="7">
        <v>398890</v>
      </c>
      <c r="K109" s="7">
        <v>405340</v>
      </c>
    </row>
    <row r="110" spans="1:11" ht="12.75">
      <c r="A110" s="226" t="s">
        <v>279</v>
      </c>
      <c r="B110" s="227"/>
      <c r="C110" s="227"/>
      <c r="D110" s="227"/>
      <c r="E110" s="227"/>
      <c r="F110" s="227"/>
      <c r="G110" s="227"/>
      <c r="H110" s="228"/>
      <c r="I110" s="1">
        <v>102</v>
      </c>
      <c r="J110" s="7">
        <v>8052245</v>
      </c>
      <c r="K110" s="7">
        <v>10550801</v>
      </c>
    </row>
    <row r="111" spans="1:11" ht="12.75">
      <c r="A111" s="226" t="s">
        <v>278</v>
      </c>
      <c r="B111" s="227"/>
      <c r="C111" s="227"/>
      <c r="D111" s="227"/>
      <c r="E111" s="227"/>
      <c r="F111" s="227"/>
      <c r="G111" s="227"/>
      <c r="H111" s="228"/>
      <c r="I111" s="1">
        <v>103</v>
      </c>
      <c r="J111" s="7">
        <v>2454213</v>
      </c>
      <c r="K111" s="7">
        <v>2454213</v>
      </c>
    </row>
    <row r="112" spans="1:11" ht="12.75">
      <c r="A112" s="226" t="s">
        <v>73</v>
      </c>
      <c r="B112" s="227"/>
      <c r="C112" s="227"/>
      <c r="D112" s="227"/>
      <c r="E112" s="227"/>
      <c r="F112" s="227"/>
      <c r="G112" s="227"/>
      <c r="H112" s="228"/>
      <c r="I112" s="1">
        <v>104</v>
      </c>
      <c r="J112" s="7"/>
      <c r="K112" s="7"/>
    </row>
    <row r="113" spans="1:11" ht="12.75">
      <c r="A113" s="226" t="s">
        <v>74</v>
      </c>
      <c r="B113" s="227"/>
      <c r="C113" s="227"/>
      <c r="D113" s="227"/>
      <c r="E113" s="227"/>
      <c r="F113" s="227"/>
      <c r="G113" s="227"/>
      <c r="H113" s="228"/>
      <c r="I113" s="1">
        <v>105</v>
      </c>
      <c r="J113" s="7">
        <v>9175160</v>
      </c>
      <c r="K113" s="7">
        <v>28278773</v>
      </c>
    </row>
    <row r="114" spans="1:11" ht="12.75">
      <c r="A114" s="229" t="s">
        <v>75</v>
      </c>
      <c r="B114" s="230"/>
      <c r="C114" s="230"/>
      <c r="D114" s="230"/>
      <c r="E114" s="230"/>
      <c r="F114" s="230"/>
      <c r="G114" s="230"/>
      <c r="H114" s="231"/>
      <c r="I114" s="1">
        <v>106</v>
      </c>
      <c r="J114" s="7">
        <v>28572573</v>
      </c>
      <c r="K114" s="7">
        <v>63308748</v>
      </c>
    </row>
    <row r="115" spans="1:11" ht="12.75">
      <c r="A115" s="229" t="s">
        <v>236</v>
      </c>
      <c r="B115" s="230"/>
      <c r="C115" s="230"/>
      <c r="D115" s="230"/>
      <c r="E115" s="230"/>
      <c r="F115" s="230"/>
      <c r="G115" s="230"/>
      <c r="H115" s="231"/>
      <c r="I115" s="1">
        <v>107</v>
      </c>
      <c r="J115" s="112">
        <f>J70+J87+J91+J101+J114</f>
        <v>1575741293</v>
      </c>
      <c r="K115" s="112">
        <f>K70+K87+K91+K101+K114</f>
        <v>1448617062</v>
      </c>
    </row>
    <row r="116" spans="1:11" ht="12.75">
      <c r="A116" s="215" t="s">
        <v>76</v>
      </c>
      <c r="B116" s="216"/>
      <c r="C116" s="216"/>
      <c r="D116" s="216"/>
      <c r="E116" s="216"/>
      <c r="F116" s="216"/>
      <c r="G116" s="216"/>
      <c r="H116" s="217"/>
      <c r="I116" s="2">
        <v>108</v>
      </c>
      <c r="J116" s="111">
        <v>157967000</v>
      </c>
      <c r="K116" s="111">
        <v>191075639</v>
      </c>
    </row>
    <row r="117" spans="1:11" ht="12.75">
      <c r="A117" s="218" t="s">
        <v>77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222" t="s">
        <v>78</v>
      </c>
      <c r="B118" s="223"/>
      <c r="C118" s="223"/>
      <c r="D118" s="223"/>
      <c r="E118" s="223"/>
      <c r="F118" s="223"/>
      <c r="G118" s="223"/>
      <c r="H118" s="223"/>
      <c r="I118" s="224"/>
      <c r="J118" s="224"/>
      <c r="K118" s="225"/>
    </row>
    <row r="119" spans="1:11" ht="12.75">
      <c r="A119" s="226" t="s">
        <v>79</v>
      </c>
      <c r="B119" s="227"/>
      <c r="C119" s="227"/>
      <c r="D119" s="227"/>
      <c r="E119" s="227"/>
      <c r="F119" s="227"/>
      <c r="G119" s="227"/>
      <c r="H119" s="228"/>
      <c r="I119" s="1">
        <v>109</v>
      </c>
      <c r="J119" s="7">
        <v>409665535</v>
      </c>
      <c r="K119" s="7">
        <v>279911024</v>
      </c>
    </row>
    <row r="120" spans="1:11" ht="12.75">
      <c r="A120" s="232" t="s">
        <v>80</v>
      </c>
      <c r="B120" s="233"/>
      <c r="C120" s="233"/>
      <c r="D120" s="233"/>
      <c r="E120" s="233"/>
      <c r="F120" s="233"/>
      <c r="G120" s="233"/>
      <c r="H120" s="234"/>
      <c r="I120" s="4">
        <v>110</v>
      </c>
      <c r="J120" s="111">
        <v>-521824</v>
      </c>
      <c r="K120" s="111">
        <v>-587997</v>
      </c>
    </row>
    <row r="121" spans="1:11" ht="23.25" customHeight="1">
      <c r="A121" s="235" t="s">
        <v>81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  <row r="122" spans="1:11" ht="12.75">
      <c r="A122" s="213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</row>
  </sheetData>
  <sheetProtection/>
  <mergeCells count="121">
    <mergeCell ref="A16:H16"/>
    <mergeCell ref="A17:H17"/>
    <mergeCell ref="A10:H10"/>
    <mergeCell ref="A11:H11"/>
    <mergeCell ref="A12:H12"/>
    <mergeCell ref="A13:H13"/>
    <mergeCell ref="A14:H14"/>
    <mergeCell ref="A15:H15"/>
    <mergeCell ref="A1:K1"/>
    <mergeCell ref="A2:K2"/>
    <mergeCell ref="A4:K4"/>
    <mergeCell ref="A5:H5"/>
    <mergeCell ref="A6:H6"/>
    <mergeCell ref="A7:K7"/>
    <mergeCell ref="A8:H8"/>
    <mergeCell ref="A9:H9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H56"/>
    <mergeCell ref="A57:H57"/>
    <mergeCell ref="A50:H50"/>
    <mergeCell ref="A51:H51"/>
    <mergeCell ref="A52:H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0:H70"/>
    <mergeCell ref="A71:H71"/>
    <mergeCell ref="A72:H72"/>
    <mergeCell ref="A73:H73"/>
    <mergeCell ref="A66:H66"/>
    <mergeCell ref="A67:H67"/>
    <mergeCell ref="A68:H68"/>
    <mergeCell ref="A69:K69"/>
    <mergeCell ref="A78:H78"/>
    <mergeCell ref="A79:H79"/>
    <mergeCell ref="A80:H80"/>
    <mergeCell ref="A81:H81"/>
    <mergeCell ref="A74:H74"/>
    <mergeCell ref="A75:H75"/>
    <mergeCell ref="A76:H76"/>
    <mergeCell ref="A77:H77"/>
    <mergeCell ref="A86:H86"/>
    <mergeCell ref="A87:H87"/>
    <mergeCell ref="A88:H88"/>
    <mergeCell ref="A89:H89"/>
    <mergeCell ref="A82:H82"/>
    <mergeCell ref="A83:H83"/>
    <mergeCell ref="A84:H84"/>
    <mergeCell ref="A85:H85"/>
    <mergeCell ref="A94:H94"/>
    <mergeCell ref="A95:H95"/>
    <mergeCell ref="A96:H96"/>
    <mergeCell ref="A97:H97"/>
    <mergeCell ref="A90:H90"/>
    <mergeCell ref="A91:H91"/>
    <mergeCell ref="A92:H92"/>
    <mergeCell ref="A93:H93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</mergeCells>
  <dataValidations count="6">
    <dataValidation type="whole" operator="notEqual" allowBlank="1" showInputMessage="1" showErrorMessage="1" errorTitle="Pogrešan unos" error="Mogu se unijeti samo cjelobrojne vrijednosti." sqref="J86:K86 K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7:K116 J80:K85 J73:J78 K73:K77">
      <formula1>0</formula1>
    </dataValidation>
    <dataValidation allowBlank="1" sqref="J119:J120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N72" sqref="N72"/>
    </sheetView>
  </sheetViews>
  <sheetFormatPr defaultColWidth="9.140625" defaultRowHeight="12.75"/>
  <cols>
    <col min="1" max="9" width="9.140625" style="43" customWidth="1"/>
    <col min="10" max="11" width="10.7109375" style="43" customWidth="1"/>
    <col min="12" max="16384" width="9.140625" style="43" customWidth="1"/>
  </cols>
  <sheetData>
    <row r="1" spans="1:11" ht="12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2.75" customHeight="1">
      <c r="A2" s="258" t="s">
        <v>337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2.75" customHeight="1">
      <c r="A4" s="269" t="s">
        <v>248</v>
      </c>
      <c r="B4" s="270"/>
      <c r="C4" s="270"/>
      <c r="D4" s="270"/>
      <c r="E4" s="270"/>
      <c r="F4" s="270"/>
      <c r="G4" s="270"/>
      <c r="H4" s="270"/>
      <c r="I4" s="270"/>
      <c r="J4" s="270"/>
      <c r="K4" s="271"/>
    </row>
    <row r="5" spans="1:11" ht="24">
      <c r="A5" s="272" t="s">
        <v>5</v>
      </c>
      <c r="B5" s="272"/>
      <c r="C5" s="272"/>
      <c r="D5" s="272"/>
      <c r="E5" s="272"/>
      <c r="F5" s="272"/>
      <c r="G5" s="272"/>
      <c r="H5" s="272"/>
      <c r="I5" s="47" t="s">
        <v>6</v>
      </c>
      <c r="J5" s="49" t="s">
        <v>7</v>
      </c>
      <c r="K5" s="49" t="s">
        <v>8</v>
      </c>
    </row>
    <row r="6" spans="1:11" ht="12.75">
      <c r="A6" s="273">
        <v>1</v>
      </c>
      <c r="B6" s="273"/>
      <c r="C6" s="273"/>
      <c r="D6" s="273"/>
      <c r="E6" s="273"/>
      <c r="F6" s="273"/>
      <c r="G6" s="273"/>
      <c r="H6" s="273"/>
      <c r="I6" s="50">
        <v>2</v>
      </c>
      <c r="J6" s="49">
        <v>3</v>
      </c>
      <c r="K6" s="49">
        <v>5</v>
      </c>
    </row>
    <row r="7" spans="1:11" ht="12.75">
      <c r="A7" s="222" t="s">
        <v>83</v>
      </c>
      <c r="B7" s="223"/>
      <c r="C7" s="223"/>
      <c r="D7" s="223"/>
      <c r="E7" s="223"/>
      <c r="F7" s="223"/>
      <c r="G7" s="223"/>
      <c r="H7" s="240"/>
      <c r="I7" s="3">
        <v>111</v>
      </c>
      <c r="J7" s="136">
        <f>SUM(J8:J9)</f>
        <v>207550568</v>
      </c>
      <c r="K7" s="136">
        <f>SUM(K8:K9)</f>
        <v>151340855</v>
      </c>
    </row>
    <row r="8" spans="1:11" ht="12.75">
      <c r="A8" s="226" t="s">
        <v>84</v>
      </c>
      <c r="B8" s="227"/>
      <c r="C8" s="227"/>
      <c r="D8" s="227"/>
      <c r="E8" s="227"/>
      <c r="F8" s="227"/>
      <c r="G8" s="227"/>
      <c r="H8" s="228"/>
      <c r="I8" s="1">
        <v>112</v>
      </c>
      <c r="J8" s="7">
        <v>192475626</v>
      </c>
      <c r="K8" s="7">
        <v>146547581</v>
      </c>
    </row>
    <row r="9" spans="1:11" ht="12.75">
      <c r="A9" s="226" t="s">
        <v>85</v>
      </c>
      <c r="B9" s="227"/>
      <c r="C9" s="227"/>
      <c r="D9" s="227"/>
      <c r="E9" s="227"/>
      <c r="F9" s="227"/>
      <c r="G9" s="227"/>
      <c r="H9" s="228"/>
      <c r="I9" s="1">
        <v>113</v>
      </c>
      <c r="J9" s="7">
        <v>15074942</v>
      </c>
      <c r="K9" s="7">
        <v>4793274</v>
      </c>
    </row>
    <row r="10" spans="1:11" ht="12.75">
      <c r="A10" s="229" t="s">
        <v>86</v>
      </c>
      <c r="B10" s="230"/>
      <c r="C10" s="230"/>
      <c r="D10" s="230"/>
      <c r="E10" s="230"/>
      <c r="F10" s="230"/>
      <c r="G10" s="230"/>
      <c r="H10" s="231"/>
      <c r="I10" s="1">
        <v>114</v>
      </c>
      <c r="J10" s="112">
        <f>J11+J12+J16+J20+J21+J22+J25+J26</f>
        <v>237760853.99</v>
      </c>
      <c r="K10" s="112">
        <f>K11+K12+K16+K20+K21+K22+K25+K26</f>
        <v>233863455</v>
      </c>
    </row>
    <row r="11" spans="1:11" ht="12.75">
      <c r="A11" s="226" t="s">
        <v>267</v>
      </c>
      <c r="B11" s="227"/>
      <c r="C11" s="227"/>
      <c r="D11" s="227"/>
      <c r="E11" s="227"/>
      <c r="F11" s="227"/>
      <c r="G11" s="227"/>
      <c r="H11" s="228"/>
      <c r="I11" s="1">
        <v>115</v>
      </c>
      <c r="J11" s="7">
        <v>41287439.989999995</v>
      </c>
      <c r="K11" s="7">
        <v>43119552</v>
      </c>
    </row>
    <row r="12" spans="1:11" ht="12.75">
      <c r="A12" s="229" t="s">
        <v>237</v>
      </c>
      <c r="B12" s="230"/>
      <c r="C12" s="230"/>
      <c r="D12" s="230"/>
      <c r="E12" s="230"/>
      <c r="F12" s="230"/>
      <c r="G12" s="230"/>
      <c r="H12" s="231"/>
      <c r="I12" s="1">
        <v>116</v>
      </c>
      <c r="J12" s="112">
        <f>SUM(J13:J15)</f>
        <v>115012392</v>
      </c>
      <c r="K12" s="112">
        <f>SUM(K13:K15)</f>
        <v>68479218</v>
      </c>
    </row>
    <row r="13" spans="1:11" ht="12.75">
      <c r="A13" s="226" t="s">
        <v>87</v>
      </c>
      <c r="B13" s="227"/>
      <c r="C13" s="227"/>
      <c r="D13" s="227"/>
      <c r="E13" s="227"/>
      <c r="F13" s="227"/>
      <c r="G13" s="227"/>
      <c r="H13" s="228"/>
      <c r="I13" s="1">
        <v>117</v>
      </c>
      <c r="J13" s="7">
        <v>2476656</v>
      </c>
      <c r="K13" s="7">
        <v>5678715</v>
      </c>
    </row>
    <row r="14" spans="1:11" ht="12.75">
      <c r="A14" s="226" t="s">
        <v>88</v>
      </c>
      <c r="B14" s="227"/>
      <c r="C14" s="227"/>
      <c r="D14" s="227"/>
      <c r="E14" s="227"/>
      <c r="F14" s="227"/>
      <c r="G14" s="227"/>
      <c r="H14" s="228"/>
      <c r="I14" s="1">
        <v>118</v>
      </c>
      <c r="J14" s="7"/>
      <c r="K14" s="7"/>
    </row>
    <row r="15" spans="1:11" ht="12.75">
      <c r="A15" s="226" t="s">
        <v>89</v>
      </c>
      <c r="B15" s="227"/>
      <c r="C15" s="227"/>
      <c r="D15" s="227"/>
      <c r="E15" s="227"/>
      <c r="F15" s="227"/>
      <c r="G15" s="227"/>
      <c r="H15" s="228"/>
      <c r="I15" s="1">
        <v>119</v>
      </c>
      <c r="J15" s="7">
        <v>112535736</v>
      </c>
      <c r="K15" s="7">
        <v>62800503</v>
      </c>
    </row>
    <row r="16" spans="1:11" ht="12.75">
      <c r="A16" s="229" t="s">
        <v>90</v>
      </c>
      <c r="B16" s="230"/>
      <c r="C16" s="230"/>
      <c r="D16" s="230"/>
      <c r="E16" s="230"/>
      <c r="F16" s="230"/>
      <c r="G16" s="230"/>
      <c r="H16" s="231"/>
      <c r="I16" s="1">
        <v>120</v>
      </c>
      <c r="J16" s="112">
        <f>SUM(J17:J19)</f>
        <v>30656245</v>
      </c>
      <c r="K16" s="112">
        <f>SUM(K17:K19)</f>
        <v>28530192</v>
      </c>
    </row>
    <row r="17" spans="1:11" ht="12.75">
      <c r="A17" s="226" t="s">
        <v>91</v>
      </c>
      <c r="B17" s="227"/>
      <c r="C17" s="227"/>
      <c r="D17" s="227"/>
      <c r="E17" s="227"/>
      <c r="F17" s="227"/>
      <c r="G17" s="227"/>
      <c r="H17" s="228"/>
      <c r="I17" s="1">
        <v>121</v>
      </c>
      <c r="J17" s="7">
        <v>19569424</v>
      </c>
      <c r="K17" s="7">
        <v>18187799</v>
      </c>
    </row>
    <row r="18" spans="1:11" ht="12.75">
      <c r="A18" s="226" t="s">
        <v>92</v>
      </c>
      <c r="B18" s="227"/>
      <c r="C18" s="227"/>
      <c r="D18" s="227"/>
      <c r="E18" s="227"/>
      <c r="F18" s="227"/>
      <c r="G18" s="227"/>
      <c r="H18" s="228"/>
      <c r="I18" s="1">
        <v>122</v>
      </c>
      <c r="J18" s="7">
        <v>6837458</v>
      </c>
      <c r="K18" s="7">
        <v>6540896</v>
      </c>
    </row>
    <row r="19" spans="1:11" ht="12.75">
      <c r="A19" s="226" t="s">
        <v>93</v>
      </c>
      <c r="B19" s="227"/>
      <c r="C19" s="227"/>
      <c r="D19" s="227"/>
      <c r="E19" s="227"/>
      <c r="F19" s="227"/>
      <c r="G19" s="227"/>
      <c r="H19" s="228"/>
      <c r="I19" s="1">
        <v>123</v>
      </c>
      <c r="J19" s="7">
        <v>4249363</v>
      </c>
      <c r="K19" s="7">
        <v>3801497</v>
      </c>
    </row>
    <row r="20" spans="1:11" ht="12.75">
      <c r="A20" s="229" t="s">
        <v>94</v>
      </c>
      <c r="B20" s="230"/>
      <c r="C20" s="230"/>
      <c r="D20" s="230"/>
      <c r="E20" s="230"/>
      <c r="F20" s="230"/>
      <c r="G20" s="230"/>
      <c r="H20" s="231"/>
      <c r="I20" s="1">
        <v>124</v>
      </c>
      <c r="J20" s="7">
        <v>4845624</v>
      </c>
      <c r="K20" s="7">
        <v>4877755</v>
      </c>
    </row>
    <row r="21" spans="1:11" ht="12.75">
      <c r="A21" s="229" t="s">
        <v>95</v>
      </c>
      <c r="B21" s="230"/>
      <c r="C21" s="230"/>
      <c r="D21" s="230"/>
      <c r="E21" s="230"/>
      <c r="F21" s="230"/>
      <c r="G21" s="230"/>
      <c r="H21" s="231"/>
      <c r="I21" s="1">
        <v>125</v>
      </c>
      <c r="J21" s="7">
        <v>30099644</v>
      </c>
      <c r="K21" s="7">
        <v>29464820</v>
      </c>
    </row>
    <row r="22" spans="1:11" ht="12.75">
      <c r="A22" s="229" t="s">
        <v>96</v>
      </c>
      <c r="B22" s="230"/>
      <c r="C22" s="230"/>
      <c r="D22" s="230"/>
      <c r="E22" s="230"/>
      <c r="F22" s="230"/>
      <c r="G22" s="230"/>
      <c r="H22" s="231"/>
      <c r="I22" s="1">
        <v>126</v>
      </c>
      <c r="J22" s="112">
        <f>SUM(J23:J24)</f>
        <v>8852780</v>
      </c>
      <c r="K22" s="112">
        <f>SUM(K23:K24)</f>
        <v>56774469</v>
      </c>
    </row>
    <row r="23" spans="1:11" ht="12.75">
      <c r="A23" s="226" t="s">
        <v>264</v>
      </c>
      <c r="B23" s="227"/>
      <c r="C23" s="227"/>
      <c r="D23" s="227"/>
      <c r="E23" s="227"/>
      <c r="F23" s="227"/>
      <c r="G23" s="227"/>
      <c r="H23" s="228"/>
      <c r="I23" s="1">
        <v>127</v>
      </c>
      <c r="J23" s="7"/>
      <c r="K23" s="7"/>
    </row>
    <row r="24" spans="1:11" ht="12.75">
      <c r="A24" s="226" t="s">
        <v>265</v>
      </c>
      <c r="B24" s="227"/>
      <c r="C24" s="227"/>
      <c r="D24" s="227"/>
      <c r="E24" s="227"/>
      <c r="F24" s="227"/>
      <c r="G24" s="227"/>
      <c r="H24" s="228"/>
      <c r="I24" s="1">
        <v>128</v>
      </c>
      <c r="J24" s="7">
        <v>8852780</v>
      </c>
      <c r="K24" s="7">
        <v>56774469</v>
      </c>
    </row>
    <row r="25" spans="1:11" ht="12.75">
      <c r="A25" s="229" t="s">
        <v>266</v>
      </c>
      <c r="B25" s="230"/>
      <c r="C25" s="230"/>
      <c r="D25" s="230"/>
      <c r="E25" s="230"/>
      <c r="F25" s="230"/>
      <c r="G25" s="230"/>
      <c r="H25" s="231"/>
      <c r="I25" s="1">
        <v>129</v>
      </c>
      <c r="J25" s="7">
        <v>7006729</v>
      </c>
      <c r="K25" s="7">
        <v>2617449</v>
      </c>
    </row>
    <row r="26" spans="1:11" ht="12.75">
      <c r="A26" s="229" t="s">
        <v>268</v>
      </c>
      <c r="B26" s="230"/>
      <c r="C26" s="230"/>
      <c r="D26" s="230"/>
      <c r="E26" s="230"/>
      <c r="F26" s="230"/>
      <c r="G26" s="230"/>
      <c r="H26" s="231"/>
      <c r="I26" s="1">
        <v>130</v>
      </c>
      <c r="J26" s="7"/>
      <c r="K26" s="7"/>
    </row>
    <row r="27" spans="1:11" ht="12.75">
      <c r="A27" s="229" t="s">
        <v>97</v>
      </c>
      <c r="B27" s="230"/>
      <c r="C27" s="230"/>
      <c r="D27" s="230"/>
      <c r="E27" s="230"/>
      <c r="F27" s="230"/>
      <c r="G27" s="230"/>
      <c r="H27" s="231"/>
      <c r="I27" s="1">
        <v>131</v>
      </c>
      <c r="J27" s="112">
        <f>SUM(J28:J32)</f>
        <v>48173485.54000001</v>
      </c>
      <c r="K27" s="112">
        <f>SUM(K28:K32)</f>
        <v>35109086</v>
      </c>
    </row>
    <row r="28" spans="1:11" ht="11.25" customHeight="1">
      <c r="A28" s="229" t="s">
        <v>98</v>
      </c>
      <c r="B28" s="230"/>
      <c r="C28" s="230"/>
      <c r="D28" s="230"/>
      <c r="E28" s="230"/>
      <c r="F28" s="230"/>
      <c r="G28" s="230"/>
      <c r="H28" s="231"/>
      <c r="I28" s="1">
        <v>132</v>
      </c>
      <c r="J28" s="7"/>
      <c r="K28" s="7"/>
    </row>
    <row r="29" spans="1:11" ht="12.75">
      <c r="A29" s="229" t="s">
        <v>269</v>
      </c>
      <c r="B29" s="230"/>
      <c r="C29" s="230"/>
      <c r="D29" s="230"/>
      <c r="E29" s="230"/>
      <c r="F29" s="230"/>
      <c r="G29" s="230"/>
      <c r="H29" s="231"/>
      <c r="I29" s="1">
        <v>133</v>
      </c>
      <c r="J29" s="7">
        <v>45155614.54000001</v>
      </c>
      <c r="K29" s="7">
        <v>34252919</v>
      </c>
    </row>
    <row r="30" spans="1:11" ht="12.75">
      <c r="A30" s="229" t="s">
        <v>99</v>
      </c>
      <c r="B30" s="230"/>
      <c r="C30" s="230"/>
      <c r="D30" s="230"/>
      <c r="E30" s="230"/>
      <c r="F30" s="230"/>
      <c r="G30" s="230"/>
      <c r="H30" s="231"/>
      <c r="I30" s="1">
        <v>134</v>
      </c>
      <c r="J30" s="7"/>
      <c r="K30" s="7"/>
    </row>
    <row r="31" spans="1:11" ht="12.75">
      <c r="A31" s="229" t="s">
        <v>100</v>
      </c>
      <c r="B31" s="230"/>
      <c r="C31" s="230"/>
      <c r="D31" s="230"/>
      <c r="E31" s="230"/>
      <c r="F31" s="230"/>
      <c r="G31" s="230"/>
      <c r="H31" s="231"/>
      <c r="I31" s="1">
        <v>135</v>
      </c>
      <c r="J31" s="7">
        <v>2388</v>
      </c>
      <c r="K31" s="7">
        <v>70257</v>
      </c>
    </row>
    <row r="32" spans="1:11" ht="12.75">
      <c r="A32" s="229" t="s">
        <v>101</v>
      </c>
      <c r="B32" s="230"/>
      <c r="C32" s="230"/>
      <c r="D32" s="230"/>
      <c r="E32" s="230"/>
      <c r="F32" s="230"/>
      <c r="G32" s="230"/>
      <c r="H32" s="231"/>
      <c r="I32" s="1">
        <v>136</v>
      </c>
      <c r="J32" s="7">
        <v>3015483</v>
      </c>
      <c r="K32" s="7">
        <v>785910</v>
      </c>
    </row>
    <row r="33" spans="1:11" ht="12.75">
      <c r="A33" s="229" t="s">
        <v>102</v>
      </c>
      <c r="B33" s="230"/>
      <c r="C33" s="230"/>
      <c r="D33" s="230"/>
      <c r="E33" s="230"/>
      <c r="F33" s="230"/>
      <c r="G33" s="230"/>
      <c r="H33" s="231"/>
      <c r="I33" s="1">
        <v>137</v>
      </c>
      <c r="J33" s="112">
        <f>SUM(J34:J37)</f>
        <v>107509374</v>
      </c>
      <c r="K33" s="112">
        <f>SUM(K34:K37)</f>
        <v>79446449</v>
      </c>
    </row>
    <row r="34" spans="1:11" ht="12.75" customHeight="1">
      <c r="A34" s="229" t="s">
        <v>98</v>
      </c>
      <c r="B34" s="230"/>
      <c r="C34" s="230"/>
      <c r="D34" s="230"/>
      <c r="E34" s="230"/>
      <c r="F34" s="230"/>
      <c r="G34" s="230"/>
      <c r="H34" s="231"/>
      <c r="I34" s="1">
        <v>138</v>
      </c>
      <c r="J34" s="7"/>
      <c r="K34" s="7"/>
    </row>
    <row r="35" spans="1:11" ht="12.75" customHeight="1">
      <c r="A35" s="229" t="s">
        <v>269</v>
      </c>
      <c r="B35" s="230"/>
      <c r="C35" s="230"/>
      <c r="D35" s="230"/>
      <c r="E35" s="230"/>
      <c r="F35" s="230"/>
      <c r="G35" s="230"/>
      <c r="H35" s="231"/>
      <c r="I35" s="1">
        <v>139</v>
      </c>
      <c r="J35" s="7">
        <v>90808292</v>
      </c>
      <c r="K35" s="7">
        <v>79361724</v>
      </c>
    </row>
    <row r="36" spans="1:11" ht="12.75">
      <c r="A36" s="229" t="s">
        <v>103</v>
      </c>
      <c r="B36" s="230"/>
      <c r="C36" s="230"/>
      <c r="D36" s="230"/>
      <c r="E36" s="230"/>
      <c r="F36" s="230"/>
      <c r="G36" s="230"/>
      <c r="H36" s="231"/>
      <c r="I36" s="1">
        <v>140</v>
      </c>
      <c r="J36" s="7">
        <v>6388738</v>
      </c>
      <c r="K36" s="7">
        <v>83725</v>
      </c>
    </row>
    <row r="37" spans="1:11" ht="12.75">
      <c r="A37" s="229" t="s">
        <v>104</v>
      </c>
      <c r="B37" s="230"/>
      <c r="C37" s="230"/>
      <c r="D37" s="230"/>
      <c r="E37" s="230"/>
      <c r="F37" s="230"/>
      <c r="G37" s="230"/>
      <c r="H37" s="231"/>
      <c r="I37" s="1">
        <v>141</v>
      </c>
      <c r="J37" s="7">
        <v>10312344</v>
      </c>
      <c r="K37" s="7">
        <v>1000</v>
      </c>
    </row>
    <row r="38" spans="1:11" ht="12.75">
      <c r="A38" s="229" t="s">
        <v>105</v>
      </c>
      <c r="B38" s="230"/>
      <c r="C38" s="230"/>
      <c r="D38" s="230"/>
      <c r="E38" s="230"/>
      <c r="F38" s="230"/>
      <c r="G38" s="230"/>
      <c r="H38" s="231"/>
      <c r="I38" s="1">
        <v>142</v>
      </c>
      <c r="J38" s="7"/>
      <c r="K38" s="7"/>
    </row>
    <row r="39" spans="1:11" ht="12.75">
      <c r="A39" s="229" t="s">
        <v>106</v>
      </c>
      <c r="B39" s="230"/>
      <c r="C39" s="230"/>
      <c r="D39" s="230"/>
      <c r="E39" s="230"/>
      <c r="F39" s="230"/>
      <c r="G39" s="230"/>
      <c r="H39" s="231"/>
      <c r="I39" s="1">
        <v>143</v>
      </c>
      <c r="J39" s="7"/>
      <c r="K39" s="7"/>
    </row>
    <row r="40" spans="1:11" ht="12.75">
      <c r="A40" s="229" t="s">
        <v>108</v>
      </c>
      <c r="B40" s="230"/>
      <c r="C40" s="230"/>
      <c r="D40" s="230"/>
      <c r="E40" s="230"/>
      <c r="F40" s="230"/>
      <c r="G40" s="230"/>
      <c r="H40" s="231"/>
      <c r="I40" s="1">
        <v>144</v>
      </c>
      <c r="J40" s="7"/>
      <c r="K40" s="7"/>
    </row>
    <row r="41" spans="1:11" ht="12.75">
      <c r="A41" s="229" t="s">
        <v>107</v>
      </c>
      <c r="B41" s="230"/>
      <c r="C41" s="230"/>
      <c r="D41" s="230"/>
      <c r="E41" s="230"/>
      <c r="F41" s="230"/>
      <c r="G41" s="230"/>
      <c r="H41" s="231"/>
      <c r="I41" s="1">
        <v>145</v>
      </c>
      <c r="J41" s="7"/>
      <c r="K41" s="7"/>
    </row>
    <row r="42" spans="1:11" ht="12.75">
      <c r="A42" s="229" t="s">
        <v>109</v>
      </c>
      <c r="B42" s="230"/>
      <c r="C42" s="230"/>
      <c r="D42" s="230"/>
      <c r="E42" s="230"/>
      <c r="F42" s="230"/>
      <c r="G42" s="230"/>
      <c r="H42" s="231"/>
      <c r="I42" s="1">
        <v>146</v>
      </c>
      <c r="J42" s="112">
        <f>J7+J27+J38+J40</f>
        <v>255724053.54000002</v>
      </c>
      <c r="K42" s="112">
        <f>K7+K27+K38+K40</f>
        <v>186449941</v>
      </c>
    </row>
    <row r="43" spans="1:11" ht="12.75">
      <c r="A43" s="229" t="s">
        <v>110</v>
      </c>
      <c r="B43" s="230"/>
      <c r="C43" s="230"/>
      <c r="D43" s="230"/>
      <c r="E43" s="230"/>
      <c r="F43" s="230"/>
      <c r="G43" s="230"/>
      <c r="H43" s="231"/>
      <c r="I43" s="1">
        <v>147</v>
      </c>
      <c r="J43" s="112">
        <f>J10+J33+J39+J41</f>
        <v>345270227.99</v>
      </c>
      <c r="K43" s="112">
        <f>K10+K33+K39+K41</f>
        <v>313309904</v>
      </c>
    </row>
    <row r="44" spans="1:11" ht="12.75">
      <c r="A44" s="229" t="s">
        <v>111</v>
      </c>
      <c r="B44" s="230"/>
      <c r="C44" s="230"/>
      <c r="D44" s="230"/>
      <c r="E44" s="230"/>
      <c r="F44" s="230"/>
      <c r="G44" s="230"/>
      <c r="H44" s="231"/>
      <c r="I44" s="1">
        <v>148</v>
      </c>
      <c r="J44" s="112">
        <f>J42-J43</f>
        <v>-89546174.44999999</v>
      </c>
      <c r="K44" s="112">
        <f>K42-K43</f>
        <v>-126859963</v>
      </c>
    </row>
    <row r="45" spans="1:11" ht="12.75">
      <c r="A45" s="237" t="s">
        <v>112</v>
      </c>
      <c r="B45" s="238"/>
      <c r="C45" s="238"/>
      <c r="D45" s="238"/>
      <c r="E45" s="238"/>
      <c r="F45" s="238"/>
      <c r="G45" s="238"/>
      <c r="H45" s="239"/>
      <c r="I45" s="1">
        <v>149</v>
      </c>
      <c r="J45" s="112">
        <f>IF(J42&gt;J43,J42-J43,0)</f>
        <v>0</v>
      </c>
      <c r="K45" s="112">
        <f>IF(K42&gt;K43,K42-K43,0)</f>
        <v>0</v>
      </c>
    </row>
    <row r="46" spans="1:11" ht="12.75">
      <c r="A46" s="237" t="s">
        <v>113</v>
      </c>
      <c r="B46" s="238"/>
      <c r="C46" s="238"/>
      <c r="D46" s="238"/>
      <c r="E46" s="238"/>
      <c r="F46" s="238"/>
      <c r="G46" s="238"/>
      <c r="H46" s="239"/>
      <c r="I46" s="1">
        <v>150</v>
      </c>
      <c r="J46" s="112">
        <f>IF(J43&gt;J42,J43-J42,0)</f>
        <v>89546174.44999999</v>
      </c>
      <c r="K46" s="112">
        <f>IF(K43&gt;K42,K43-K42,0)</f>
        <v>126859963</v>
      </c>
    </row>
    <row r="47" spans="1:11" ht="12.75">
      <c r="A47" s="229" t="s">
        <v>114</v>
      </c>
      <c r="B47" s="230"/>
      <c r="C47" s="230"/>
      <c r="D47" s="230"/>
      <c r="E47" s="230"/>
      <c r="F47" s="230"/>
      <c r="G47" s="230"/>
      <c r="H47" s="231"/>
      <c r="I47" s="1">
        <v>151</v>
      </c>
      <c r="J47" s="7">
        <v>739346</v>
      </c>
      <c r="K47" s="7">
        <v>201495</v>
      </c>
    </row>
    <row r="48" spans="1:11" ht="12.75">
      <c r="A48" s="229" t="s">
        <v>115</v>
      </c>
      <c r="B48" s="230"/>
      <c r="C48" s="230"/>
      <c r="D48" s="230"/>
      <c r="E48" s="230"/>
      <c r="F48" s="230"/>
      <c r="G48" s="230"/>
      <c r="H48" s="231"/>
      <c r="I48" s="1">
        <v>152</v>
      </c>
      <c r="J48" s="112">
        <f>J44-J47</f>
        <v>-90285520.44999999</v>
      </c>
      <c r="K48" s="112">
        <f>K44-K47</f>
        <v>-127061458</v>
      </c>
    </row>
    <row r="49" spans="1:11" ht="12.75">
      <c r="A49" s="237" t="s">
        <v>116</v>
      </c>
      <c r="B49" s="238"/>
      <c r="C49" s="238"/>
      <c r="D49" s="238"/>
      <c r="E49" s="238"/>
      <c r="F49" s="238"/>
      <c r="G49" s="238"/>
      <c r="H49" s="239"/>
      <c r="I49" s="1">
        <v>153</v>
      </c>
      <c r="J49" s="112">
        <f>IF(J48&gt;0,J48,0)</f>
        <v>0</v>
      </c>
      <c r="K49" s="112">
        <f>IF(K48&gt;0,K48,0)</f>
        <v>0</v>
      </c>
    </row>
    <row r="50" spans="1:11" ht="12.75">
      <c r="A50" s="266" t="s">
        <v>117</v>
      </c>
      <c r="B50" s="267"/>
      <c r="C50" s="267"/>
      <c r="D50" s="267"/>
      <c r="E50" s="267"/>
      <c r="F50" s="267"/>
      <c r="G50" s="267"/>
      <c r="H50" s="268"/>
      <c r="I50" s="2">
        <v>154</v>
      </c>
      <c r="J50" s="113">
        <f>IF(J48&lt;0,-J48,0)</f>
        <v>90285520.44999999</v>
      </c>
      <c r="K50" s="113">
        <f>IF(K48&lt;0,-K48,0)</f>
        <v>127061458</v>
      </c>
    </row>
    <row r="51" spans="1:11" ht="12.75" customHeight="1">
      <c r="A51" s="218" t="s">
        <v>118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</row>
    <row r="52" spans="1:11" ht="12.75" customHeight="1">
      <c r="A52" s="222" t="s">
        <v>119</v>
      </c>
      <c r="B52" s="223"/>
      <c r="C52" s="223"/>
      <c r="D52" s="223"/>
      <c r="E52" s="223"/>
      <c r="F52" s="223"/>
      <c r="G52" s="223"/>
      <c r="H52" s="223"/>
      <c r="I52" s="44"/>
      <c r="J52" s="44"/>
      <c r="K52" s="44"/>
    </row>
    <row r="53" spans="1:11" ht="12.75">
      <c r="A53" s="259" t="s">
        <v>120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>
        <v>-90224465</v>
      </c>
      <c r="K53" s="7">
        <v>-127039258.40790658</v>
      </c>
    </row>
    <row r="54" spans="1:11" ht="12.75">
      <c r="A54" s="259" t="s">
        <v>270</v>
      </c>
      <c r="B54" s="260"/>
      <c r="C54" s="260"/>
      <c r="D54" s="260"/>
      <c r="E54" s="260"/>
      <c r="F54" s="260"/>
      <c r="G54" s="260"/>
      <c r="H54" s="261"/>
      <c r="I54" s="1">
        <v>156</v>
      </c>
      <c r="J54" s="111">
        <v>-61055</v>
      </c>
      <c r="K54" s="111">
        <v>-22198.748000000018</v>
      </c>
    </row>
    <row r="55" spans="1:11" ht="12.75" customHeight="1">
      <c r="A55" s="218" t="s">
        <v>271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</row>
    <row r="56" spans="1:11" ht="12.75">
      <c r="A56" s="222" t="s">
        <v>121</v>
      </c>
      <c r="B56" s="223"/>
      <c r="C56" s="223"/>
      <c r="D56" s="223"/>
      <c r="E56" s="223"/>
      <c r="F56" s="223"/>
      <c r="G56" s="223"/>
      <c r="H56" s="240"/>
      <c r="I56" s="8">
        <v>157</v>
      </c>
      <c r="J56" s="6">
        <v>-90285520.44999999</v>
      </c>
      <c r="K56" s="6">
        <v>-127061458</v>
      </c>
    </row>
    <row r="57" spans="1:11" ht="12.75">
      <c r="A57" s="229" t="s">
        <v>122</v>
      </c>
      <c r="B57" s="230"/>
      <c r="C57" s="230"/>
      <c r="D57" s="230"/>
      <c r="E57" s="230"/>
      <c r="F57" s="230"/>
      <c r="G57" s="230"/>
      <c r="H57" s="231"/>
      <c r="I57" s="1">
        <v>158</v>
      </c>
      <c r="J57" s="112">
        <f>SUM(J58:J64)</f>
        <v>-1583098</v>
      </c>
      <c r="K57" s="112">
        <f>SUM(K58:K64)</f>
        <v>-1774523</v>
      </c>
    </row>
    <row r="58" spans="1:11" ht="12.75">
      <c r="A58" s="229" t="s">
        <v>272</v>
      </c>
      <c r="B58" s="230"/>
      <c r="C58" s="230"/>
      <c r="D58" s="230"/>
      <c r="E58" s="230"/>
      <c r="F58" s="230"/>
      <c r="G58" s="230"/>
      <c r="H58" s="231"/>
      <c r="I58" s="1">
        <v>159</v>
      </c>
      <c r="J58" s="7">
        <v>-9342</v>
      </c>
      <c r="K58" s="7">
        <v>-3320</v>
      </c>
    </row>
    <row r="59" spans="1:11" ht="12.75">
      <c r="A59" s="229" t="s">
        <v>273</v>
      </c>
      <c r="B59" s="230"/>
      <c r="C59" s="230"/>
      <c r="D59" s="230"/>
      <c r="E59" s="230"/>
      <c r="F59" s="230"/>
      <c r="G59" s="230"/>
      <c r="H59" s="231"/>
      <c r="I59" s="1">
        <v>160</v>
      </c>
      <c r="J59" s="7">
        <v>-1178933</v>
      </c>
      <c r="K59" s="7">
        <v>-1178933</v>
      </c>
    </row>
    <row r="60" spans="1:11" ht="12.75">
      <c r="A60" s="229" t="s">
        <v>274</v>
      </c>
      <c r="B60" s="230"/>
      <c r="C60" s="230"/>
      <c r="D60" s="230"/>
      <c r="E60" s="230"/>
      <c r="F60" s="230"/>
      <c r="G60" s="230"/>
      <c r="H60" s="231"/>
      <c r="I60" s="1">
        <v>161</v>
      </c>
      <c r="J60" s="7">
        <v>-394823</v>
      </c>
      <c r="K60" s="7">
        <v>-592270</v>
      </c>
    </row>
    <row r="61" spans="1:11" ht="12.75">
      <c r="A61" s="229" t="s">
        <v>275</v>
      </c>
      <c r="B61" s="230"/>
      <c r="C61" s="230"/>
      <c r="D61" s="230"/>
      <c r="E61" s="230"/>
      <c r="F61" s="230"/>
      <c r="G61" s="230"/>
      <c r="H61" s="231"/>
      <c r="I61" s="1">
        <v>162</v>
      </c>
      <c r="J61" s="7"/>
      <c r="K61" s="7"/>
    </row>
    <row r="62" spans="1:11" ht="12.75">
      <c r="A62" s="229" t="s">
        <v>123</v>
      </c>
      <c r="B62" s="230"/>
      <c r="C62" s="230"/>
      <c r="D62" s="230"/>
      <c r="E62" s="230"/>
      <c r="F62" s="230"/>
      <c r="G62" s="230"/>
      <c r="H62" s="231"/>
      <c r="I62" s="1">
        <v>163</v>
      </c>
      <c r="J62" s="7"/>
      <c r="K62" s="7"/>
    </row>
    <row r="63" spans="1:11" ht="12.75">
      <c r="A63" s="229" t="s">
        <v>276</v>
      </c>
      <c r="B63" s="230"/>
      <c r="C63" s="230"/>
      <c r="D63" s="230"/>
      <c r="E63" s="230"/>
      <c r="F63" s="230"/>
      <c r="G63" s="230"/>
      <c r="H63" s="231"/>
      <c r="I63" s="1">
        <v>164</v>
      </c>
      <c r="J63" s="7"/>
      <c r="K63" s="7"/>
    </row>
    <row r="64" spans="1:11" ht="12.75">
      <c r="A64" s="229" t="s">
        <v>277</v>
      </c>
      <c r="B64" s="230"/>
      <c r="C64" s="230"/>
      <c r="D64" s="230"/>
      <c r="E64" s="230"/>
      <c r="F64" s="230"/>
      <c r="G64" s="230"/>
      <c r="H64" s="231"/>
      <c r="I64" s="1">
        <v>165</v>
      </c>
      <c r="J64" s="7"/>
      <c r="K64" s="7"/>
    </row>
    <row r="65" spans="1:11" ht="12.75">
      <c r="A65" s="229" t="s">
        <v>124</v>
      </c>
      <c r="B65" s="230"/>
      <c r="C65" s="230"/>
      <c r="D65" s="230"/>
      <c r="E65" s="230"/>
      <c r="F65" s="230"/>
      <c r="G65" s="230"/>
      <c r="H65" s="231"/>
      <c r="I65" s="1">
        <v>166</v>
      </c>
      <c r="J65" s="7">
        <v>-235787</v>
      </c>
      <c r="K65" s="7">
        <v>-235787</v>
      </c>
    </row>
    <row r="66" spans="1:11" ht="12.75">
      <c r="A66" s="229" t="s">
        <v>125</v>
      </c>
      <c r="B66" s="230"/>
      <c r="C66" s="230"/>
      <c r="D66" s="230"/>
      <c r="E66" s="230"/>
      <c r="F66" s="230"/>
      <c r="G66" s="230"/>
      <c r="H66" s="231"/>
      <c r="I66" s="1">
        <v>167</v>
      </c>
      <c r="J66" s="112">
        <f>J57-J65</f>
        <v>-1347311</v>
      </c>
      <c r="K66" s="112">
        <f>K57-K65</f>
        <v>-1538736</v>
      </c>
    </row>
    <row r="67" spans="1:11" ht="12.75">
      <c r="A67" s="229" t="s">
        <v>126</v>
      </c>
      <c r="B67" s="230"/>
      <c r="C67" s="230"/>
      <c r="D67" s="230"/>
      <c r="E67" s="230"/>
      <c r="F67" s="230"/>
      <c r="G67" s="230"/>
      <c r="H67" s="231"/>
      <c r="I67" s="1">
        <v>168</v>
      </c>
      <c r="J67" s="113">
        <f>J56+J66</f>
        <v>-91632831.44999999</v>
      </c>
      <c r="K67" s="113">
        <f>K56+K66</f>
        <v>-128600194</v>
      </c>
    </row>
    <row r="68" spans="1:11" ht="12.75" customHeight="1">
      <c r="A68" s="262" t="s">
        <v>127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</row>
    <row r="69" spans="1:11" ht="12.75" customHeight="1">
      <c r="A69" s="264" t="s">
        <v>128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</row>
    <row r="70" spans="1:11" ht="12.75" customHeight="1">
      <c r="A70" s="259" t="s">
        <v>120</v>
      </c>
      <c r="B70" s="260"/>
      <c r="C70" s="260"/>
      <c r="D70" s="260"/>
      <c r="E70" s="260"/>
      <c r="F70" s="260"/>
      <c r="G70" s="260"/>
      <c r="H70" s="261"/>
      <c r="I70" s="1">
        <v>169</v>
      </c>
      <c r="J70" s="7">
        <v>-91571776.18886751</v>
      </c>
      <c r="K70" s="7">
        <v>-128577995.06790663</v>
      </c>
    </row>
    <row r="71" spans="1:11" ht="12.75" customHeight="1">
      <c r="A71" s="259" t="s">
        <v>270</v>
      </c>
      <c r="B71" s="260"/>
      <c r="C71" s="260"/>
      <c r="D71" s="260"/>
      <c r="E71" s="260"/>
      <c r="F71" s="260"/>
      <c r="G71" s="260"/>
      <c r="H71" s="261"/>
      <c r="I71" s="4">
        <v>170</v>
      </c>
      <c r="J71" s="111">
        <v>-61054.6649</v>
      </c>
      <c r="K71" s="111">
        <v>-22198.748000000018</v>
      </c>
    </row>
  </sheetData>
  <sheetProtection/>
  <mergeCells count="70">
    <mergeCell ref="A9:H9"/>
    <mergeCell ref="A4:K4"/>
    <mergeCell ref="A5:H5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O24" sqref="O24"/>
    </sheetView>
  </sheetViews>
  <sheetFormatPr defaultColWidth="9.140625" defaultRowHeight="12.75"/>
  <cols>
    <col min="1" max="9" width="9.140625" style="43" customWidth="1"/>
    <col min="10" max="11" width="10.7109375" style="43" customWidth="1"/>
    <col min="12" max="16384" width="9.140625" style="43" customWidth="1"/>
  </cols>
  <sheetData>
    <row r="1" spans="1:11" ht="12.75" customHeight="1">
      <c r="A1" s="280" t="s">
        <v>129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1" t="s">
        <v>337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2.75">
      <c r="A4" s="277" t="s">
        <v>248</v>
      </c>
      <c r="B4" s="278"/>
      <c r="C4" s="278"/>
      <c r="D4" s="278"/>
      <c r="E4" s="278"/>
      <c r="F4" s="278"/>
      <c r="G4" s="278"/>
      <c r="H4" s="278"/>
      <c r="I4" s="278"/>
      <c r="J4" s="278"/>
      <c r="K4" s="279"/>
    </row>
    <row r="5" spans="1:11" ht="24">
      <c r="A5" s="282" t="str">
        <f>+'P&amp;L'!A5</f>
        <v>ITEM</v>
      </c>
      <c r="B5" s="282"/>
      <c r="C5" s="282"/>
      <c r="D5" s="282"/>
      <c r="E5" s="282"/>
      <c r="F5" s="282"/>
      <c r="G5" s="282"/>
      <c r="H5" s="282"/>
      <c r="I5" s="51" t="str">
        <f>+'P&amp;L'!I5</f>
        <v>AOP
ind.</v>
      </c>
      <c r="J5" s="52" t="str">
        <f>+'P&amp;L'!J5</f>
        <v>Preceding year</v>
      </c>
      <c r="K5" s="52" t="str">
        <f>+'P&amp;L'!K5</f>
        <v>Current year</v>
      </c>
    </row>
    <row r="6" spans="1:11" ht="12.75">
      <c r="A6" s="276">
        <v>1</v>
      </c>
      <c r="B6" s="276"/>
      <c r="C6" s="276"/>
      <c r="D6" s="276"/>
      <c r="E6" s="276"/>
      <c r="F6" s="276"/>
      <c r="G6" s="276"/>
      <c r="H6" s="276"/>
      <c r="I6" s="53">
        <v>2</v>
      </c>
      <c r="J6" s="54" t="s">
        <v>2</v>
      </c>
      <c r="K6" s="54" t="s">
        <v>3</v>
      </c>
    </row>
    <row r="7" spans="1:11" ht="19.5" customHeight="1">
      <c r="A7" s="218" t="s">
        <v>130</v>
      </c>
      <c r="B7" s="219"/>
      <c r="C7" s="219"/>
      <c r="D7" s="219"/>
      <c r="E7" s="219"/>
      <c r="F7" s="219"/>
      <c r="G7" s="219"/>
      <c r="H7" s="219"/>
      <c r="I7" s="274"/>
      <c r="J7" s="274"/>
      <c r="K7" s="275"/>
    </row>
    <row r="8" spans="1:11" ht="16.5" customHeight="1">
      <c r="A8" s="226" t="s">
        <v>131</v>
      </c>
      <c r="B8" s="227"/>
      <c r="C8" s="227"/>
      <c r="D8" s="227"/>
      <c r="E8" s="227"/>
      <c r="F8" s="227"/>
      <c r="G8" s="227"/>
      <c r="H8" s="227"/>
      <c r="I8" s="1">
        <v>1</v>
      </c>
      <c r="J8" s="7">
        <v>-90224465</v>
      </c>
      <c r="K8" s="7">
        <v>-127039258.40790658</v>
      </c>
    </row>
    <row r="9" spans="1:11" ht="16.5" customHeight="1">
      <c r="A9" s="226" t="s">
        <v>132</v>
      </c>
      <c r="B9" s="227"/>
      <c r="C9" s="227"/>
      <c r="D9" s="227"/>
      <c r="E9" s="227"/>
      <c r="F9" s="227"/>
      <c r="G9" s="227"/>
      <c r="H9" s="227"/>
      <c r="I9" s="1">
        <v>2</v>
      </c>
      <c r="J9" s="7">
        <v>4845624</v>
      </c>
      <c r="K9" s="7">
        <v>4877755</v>
      </c>
    </row>
    <row r="10" spans="1:11" ht="16.5" customHeight="1">
      <c r="A10" s="226" t="s">
        <v>133</v>
      </c>
      <c r="B10" s="227"/>
      <c r="C10" s="227"/>
      <c r="D10" s="227"/>
      <c r="E10" s="227"/>
      <c r="F10" s="227"/>
      <c r="G10" s="227"/>
      <c r="H10" s="227"/>
      <c r="I10" s="1">
        <v>3</v>
      </c>
      <c r="J10" s="7"/>
      <c r="K10" s="7">
        <v>52178160</v>
      </c>
    </row>
    <row r="11" spans="1:11" ht="16.5" customHeight="1">
      <c r="A11" s="226" t="s">
        <v>134</v>
      </c>
      <c r="B11" s="227"/>
      <c r="C11" s="227"/>
      <c r="D11" s="227"/>
      <c r="E11" s="227"/>
      <c r="F11" s="227"/>
      <c r="G11" s="227"/>
      <c r="H11" s="227"/>
      <c r="I11" s="1">
        <v>4</v>
      </c>
      <c r="J11" s="7"/>
      <c r="K11" s="7"/>
    </row>
    <row r="12" spans="1:11" ht="16.5" customHeight="1">
      <c r="A12" s="226" t="s">
        <v>135</v>
      </c>
      <c r="B12" s="227"/>
      <c r="C12" s="227"/>
      <c r="D12" s="227"/>
      <c r="E12" s="227"/>
      <c r="F12" s="227"/>
      <c r="G12" s="227"/>
      <c r="H12" s="227"/>
      <c r="I12" s="1">
        <v>5</v>
      </c>
      <c r="J12" s="7">
        <v>39164349</v>
      </c>
      <c r="K12" s="7">
        <v>43114811</v>
      </c>
    </row>
    <row r="13" spans="1:11" ht="16.5" customHeight="1">
      <c r="A13" s="226" t="s">
        <v>136</v>
      </c>
      <c r="B13" s="227"/>
      <c r="C13" s="227"/>
      <c r="D13" s="227"/>
      <c r="E13" s="227"/>
      <c r="F13" s="227"/>
      <c r="G13" s="227"/>
      <c r="H13" s="227"/>
      <c r="I13" s="1">
        <v>6</v>
      </c>
      <c r="J13" s="7">
        <v>75347935</v>
      </c>
      <c r="K13" s="7">
        <v>61776456</v>
      </c>
    </row>
    <row r="14" spans="1:11" ht="12.75">
      <c r="A14" s="229" t="s">
        <v>144</v>
      </c>
      <c r="B14" s="230"/>
      <c r="C14" s="230"/>
      <c r="D14" s="230"/>
      <c r="E14" s="230"/>
      <c r="F14" s="230"/>
      <c r="G14" s="230"/>
      <c r="H14" s="230"/>
      <c r="I14" s="1">
        <v>7</v>
      </c>
      <c r="J14" s="114">
        <f>SUM(J8:J13)</f>
        <v>29133443</v>
      </c>
      <c r="K14" s="112">
        <f>SUM(K8:K13)</f>
        <v>34907923.59209342</v>
      </c>
    </row>
    <row r="15" spans="1:11" ht="12.75">
      <c r="A15" s="226" t="s">
        <v>152</v>
      </c>
      <c r="B15" s="227"/>
      <c r="C15" s="227"/>
      <c r="D15" s="227"/>
      <c r="E15" s="227"/>
      <c r="F15" s="227"/>
      <c r="G15" s="227"/>
      <c r="H15" s="227"/>
      <c r="I15" s="1">
        <v>8</v>
      </c>
      <c r="J15" s="7">
        <v>61146556</v>
      </c>
      <c r="K15" s="7"/>
    </row>
    <row r="16" spans="1:11" ht="12.75">
      <c r="A16" s="226" t="s">
        <v>153</v>
      </c>
      <c r="B16" s="227"/>
      <c r="C16" s="227"/>
      <c r="D16" s="227"/>
      <c r="E16" s="227"/>
      <c r="F16" s="227"/>
      <c r="G16" s="227"/>
      <c r="H16" s="227"/>
      <c r="I16" s="1">
        <v>9</v>
      </c>
      <c r="J16" s="7">
        <v>23381401</v>
      </c>
      <c r="K16" s="7">
        <v>22120078</v>
      </c>
    </row>
    <row r="17" spans="1:11" ht="12.75">
      <c r="A17" s="226" t="s">
        <v>154</v>
      </c>
      <c r="B17" s="227"/>
      <c r="C17" s="227"/>
      <c r="D17" s="227"/>
      <c r="E17" s="227"/>
      <c r="F17" s="227"/>
      <c r="G17" s="227"/>
      <c r="H17" s="227"/>
      <c r="I17" s="1">
        <v>10</v>
      </c>
      <c r="J17" s="7">
        <v>22031245</v>
      </c>
      <c r="K17" s="7"/>
    </row>
    <row r="18" spans="1:11" ht="12.75">
      <c r="A18" s="226" t="s">
        <v>155</v>
      </c>
      <c r="B18" s="227"/>
      <c r="C18" s="227"/>
      <c r="D18" s="227"/>
      <c r="E18" s="227"/>
      <c r="F18" s="227"/>
      <c r="G18" s="227"/>
      <c r="H18" s="227"/>
      <c r="I18" s="1">
        <v>11</v>
      </c>
      <c r="J18" s="7"/>
      <c r="K18" s="7"/>
    </row>
    <row r="19" spans="1:11" ht="12.75">
      <c r="A19" s="229" t="s">
        <v>156</v>
      </c>
      <c r="B19" s="230"/>
      <c r="C19" s="230"/>
      <c r="D19" s="230"/>
      <c r="E19" s="230"/>
      <c r="F19" s="230"/>
      <c r="G19" s="230"/>
      <c r="H19" s="230"/>
      <c r="I19" s="1">
        <v>12</v>
      </c>
      <c r="J19" s="114">
        <f>SUM(J15:J18)</f>
        <v>106559202</v>
      </c>
      <c r="K19" s="112">
        <f>SUM(K15:K18)</f>
        <v>22120078</v>
      </c>
    </row>
    <row r="20" spans="1:11" ht="12.75">
      <c r="A20" s="229" t="s">
        <v>145</v>
      </c>
      <c r="B20" s="230"/>
      <c r="C20" s="230"/>
      <c r="D20" s="230"/>
      <c r="E20" s="230"/>
      <c r="F20" s="230"/>
      <c r="G20" s="230"/>
      <c r="H20" s="230"/>
      <c r="I20" s="1">
        <v>13</v>
      </c>
      <c r="J20" s="114">
        <f>IF(J14&gt;J19,J14-J19,0)</f>
        <v>0</v>
      </c>
      <c r="K20" s="112">
        <f>IF(K14&gt;K19,K14-K19,0)</f>
        <v>12787845.592093423</v>
      </c>
    </row>
    <row r="21" spans="1:11" ht="12.75">
      <c r="A21" s="229" t="s">
        <v>146</v>
      </c>
      <c r="B21" s="230"/>
      <c r="C21" s="230"/>
      <c r="D21" s="230"/>
      <c r="E21" s="230"/>
      <c r="F21" s="230"/>
      <c r="G21" s="230"/>
      <c r="H21" s="230"/>
      <c r="I21" s="1">
        <v>14</v>
      </c>
      <c r="J21" s="114">
        <f>IF(J19&gt;J14,J19-J14,0)</f>
        <v>77425759</v>
      </c>
      <c r="K21" s="112">
        <f>IF(K19&gt;K14,K19-K14,0)</f>
        <v>0</v>
      </c>
    </row>
    <row r="22" spans="1:11" ht="12.75">
      <c r="A22" s="218" t="s">
        <v>147</v>
      </c>
      <c r="B22" s="219"/>
      <c r="C22" s="219"/>
      <c r="D22" s="219"/>
      <c r="E22" s="219"/>
      <c r="F22" s="219"/>
      <c r="G22" s="219"/>
      <c r="H22" s="219"/>
      <c r="I22" s="274"/>
      <c r="J22" s="274"/>
      <c r="K22" s="275"/>
    </row>
    <row r="23" spans="1:11" ht="12.75">
      <c r="A23" s="226" t="s">
        <v>157</v>
      </c>
      <c r="B23" s="227"/>
      <c r="C23" s="227"/>
      <c r="D23" s="227"/>
      <c r="E23" s="227"/>
      <c r="F23" s="227"/>
      <c r="G23" s="227"/>
      <c r="H23" s="227"/>
      <c r="I23" s="1">
        <v>15</v>
      </c>
      <c r="J23" s="7">
        <v>3499542</v>
      </c>
      <c r="K23" s="7">
        <v>306600</v>
      </c>
    </row>
    <row r="24" spans="1:11" ht="12.75">
      <c r="A24" s="226" t="s">
        <v>158</v>
      </c>
      <c r="B24" s="227"/>
      <c r="C24" s="227"/>
      <c r="D24" s="227"/>
      <c r="E24" s="227"/>
      <c r="F24" s="227"/>
      <c r="G24" s="227"/>
      <c r="H24" s="227"/>
      <c r="I24" s="1">
        <v>16</v>
      </c>
      <c r="J24" s="7">
        <v>32638928</v>
      </c>
      <c r="K24" s="7"/>
    </row>
    <row r="25" spans="1:11" ht="12.75">
      <c r="A25" s="226" t="s">
        <v>159</v>
      </c>
      <c r="B25" s="227"/>
      <c r="C25" s="227"/>
      <c r="D25" s="227"/>
      <c r="E25" s="227"/>
      <c r="F25" s="227"/>
      <c r="G25" s="227"/>
      <c r="H25" s="227"/>
      <c r="I25" s="1">
        <v>17</v>
      </c>
      <c r="J25" s="7"/>
      <c r="K25" s="7"/>
    </row>
    <row r="26" spans="1:11" ht="12.75">
      <c r="A26" s="226" t="s">
        <v>160</v>
      </c>
      <c r="B26" s="227"/>
      <c r="C26" s="227"/>
      <c r="D26" s="227"/>
      <c r="E26" s="227"/>
      <c r="F26" s="227"/>
      <c r="G26" s="227"/>
      <c r="H26" s="227"/>
      <c r="I26" s="1">
        <v>18</v>
      </c>
      <c r="J26" s="7"/>
      <c r="K26" s="7"/>
    </row>
    <row r="27" spans="1:11" ht="12.75">
      <c r="A27" s="226" t="s">
        <v>161</v>
      </c>
      <c r="B27" s="227"/>
      <c r="C27" s="227"/>
      <c r="D27" s="227"/>
      <c r="E27" s="227"/>
      <c r="F27" s="227"/>
      <c r="G27" s="227"/>
      <c r="H27" s="227"/>
      <c r="I27" s="1">
        <v>19</v>
      </c>
      <c r="J27" s="7">
        <v>61029177</v>
      </c>
      <c r="K27" s="7">
        <v>55221180</v>
      </c>
    </row>
    <row r="28" spans="1:11" ht="12.75">
      <c r="A28" s="229" t="s">
        <v>162</v>
      </c>
      <c r="B28" s="230"/>
      <c r="C28" s="230"/>
      <c r="D28" s="230"/>
      <c r="E28" s="230"/>
      <c r="F28" s="230"/>
      <c r="G28" s="230"/>
      <c r="H28" s="230"/>
      <c r="I28" s="1">
        <v>20</v>
      </c>
      <c r="J28" s="114">
        <f>SUM(J23:J27)</f>
        <v>97167647</v>
      </c>
      <c r="K28" s="112">
        <f>SUM(K23:K27)</f>
        <v>55527780</v>
      </c>
    </row>
    <row r="29" spans="1:11" ht="12.75">
      <c r="A29" s="226" t="s">
        <v>163</v>
      </c>
      <c r="B29" s="227"/>
      <c r="C29" s="227"/>
      <c r="D29" s="227"/>
      <c r="E29" s="227"/>
      <c r="F29" s="227"/>
      <c r="G29" s="227"/>
      <c r="H29" s="227"/>
      <c r="I29" s="1">
        <v>21</v>
      </c>
      <c r="J29" s="7">
        <v>7156666</v>
      </c>
      <c r="K29" s="7">
        <v>6268356</v>
      </c>
    </row>
    <row r="30" spans="1:11" ht="12.75">
      <c r="A30" s="226" t="s">
        <v>164</v>
      </c>
      <c r="B30" s="227"/>
      <c r="C30" s="227"/>
      <c r="D30" s="227"/>
      <c r="E30" s="227"/>
      <c r="F30" s="227"/>
      <c r="G30" s="227"/>
      <c r="H30" s="227"/>
      <c r="I30" s="1">
        <v>22</v>
      </c>
      <c r="J30" s="7">
        <v>37379</v>
      </c>
      <c r="K30" s="7"/>
    </row>
    <row r="31" spans="1:11" ht="12.75">
      <c r="A31" s="226" t="s">
        <v>165</v>
      </c>
      <c r="B31" s="227"/>
      <c r="C31" s="227"/>
      <c r="D31" s="227"/>
      <c r="E31" s="227"/>
      <c r="F31" s="227"/>
      <c r="G31" s="227"/>
      <c r="H31" s="227"/>
      <c r="I31" s="1">
        <v>23</v>
      </c>
      <c r="J31" s="7">
        <v>1103</v>
      </c>
      <c r="K31" s="7">
        <v>3941692</v>
      </c>
    </row>
    <row r="32" spans="1:11" ht="12.75">
      <c r="A32" s="229" t="s">
        <v>166</v>
      </c>
      <c r="B32" s="230"/>
      <c r="C32" s="230"/>
      <c r="D32" s="230"/>
      <c r="E32" s="230"/>
      <c r="F32" s="230"/>
      <c r="G32" s="230"/>
      <c r="H32" s="230"/>
      <c r="I32" s="1">
        <v>24</v>
      </c>
      <c r="J32" s="114">
        <f>SUM(J29:J31)</f>
        <v>7195148</v>
      </c>
      <c r="K32" s="112">
        <f>SUM(K29:K31)</f>
        <v>10210048</v>
      </c>
    </row>
    <row r="33" spans="1:11" ht="12.75">
      <c r="A33" s="229" t="s">
        <v>149</v>
      </c>
      <c r="B33" s="230"/>
      <c r="C33" s="230"/>
      <c r="D33" s="230"/>
      <c r="E33" s="230"/>
      <c r="F33" s="230"/>
      <c r="G33" s="230"/>
      <c r="H33" s="230"/>
      <c r="I33" s="1">
        <v>25</v>
      </c>
      <c r="J33" s="114">
        <f>IF(J28&gt;J32,J28-J32,0)</f>
        <v>89972499</v>
      </c>
      <c r="K33" s="112">
        <f>IF(K28&gt;K32,K28-K32,0)</f>
        <v>45317732</v>
      </c>
    </row>
    <row r="34" spans="1:11" ht="12.75">
      <c r="A34" s="229" t="s">
        <v>148</v>
      </c>
      <c r="B34" s="230"/>
      <c r="C34" s="230"/>
      <c r="D34" s="230"/>
      <c r="E34" s="230"/>
      <c r="F34" s="230"/>
      <c r="G34" s="230"/>
      <c r="H34" s="230"/>
      <c r="I34" s="1">
        <v>26</v>
      </c>
      <c r="J34" s="114">
        <f>IF(J32&gt;J28,J32-J28,0)</f>
        <v>0</v>
      </c>
      <c r="K34" s="112">
        <f>IF(K32&gt;K28,K32-K28,0)</f>
        <v>0</v>
      </c>
    </row>
    <row r="35" spans="1:11" ht="12.75">
      <c r="A35" s="218" t="s">
        <v>137</v>
      </c>
      <c r="B35" s="219"/>
      <c r="C35" s="219"/>
      <c r="D35" s="219"/>
      <c r="E35" s="219"/>
      <c r="F35" s="219"/>
      <c r="G35" s="219"/>
      <c r="H35" s="219"/>
      <c r="I35" s="274"/>
      <c r="J35" s="274"/>
      <c r="K35" s="275"/>
    </row>
    <row r="36" spans="1:11" ht="12.75">
      <c r="A36" s="226" t="s">
        <v>167</v>
      </c>
      <c r="B36" s="227"/>
      <c r="C36" s="227"/>
      <c r="D36" s="227"/>
      <c r="E36" s="227"/>
      <c r="F36" s="227"/>
      <c r="G36" s="227"/>
      <c r="H36" s="227"/>
      <c r="I36" s="1">
        <v>27</v>
      </c>
      <c r="J36" s="7">
        <v>7590467</v>
      </c>
      <c r="K36" s="7"/>
    </row>
    <row r="37" spans="1:11" ht="12.75">
      <c r="A37" s="226" t="s">
        <v>168</v>
      </c>
      <c r="B37" s="227"/>
      <c r="C37" s="227"/>
      <c r="D37" s="227"/>
      <c r="E37" s="227"/>
      <c r="F37" s="227"/>
      <c r="G37" s="227"/>
      <c r="H37" s="227"/>
      <c r="I37" s="1">
        <v>28</v>
      </c>
      <c r="J37" s="7"/>
      <c r="K37" s="7">
        <v>807400</v>
      </c>
    </row>
    <row r="38" spans="1:11" ht="12.75">
      <c r="A38" s="226" t="s">
        <v>169</v>
      </c>
      <c r="B38" s="227"/>
      <c r="C38" s="227"/>
      <c r="D38" s="227"/>
      <c r="E38" s="227"/>
      <c r="F38" s="227"/>
      <c r="G38" s="227"/>
      <c r="H38" s="227"/>
      <c r="I38" s="1">
        <v>29</v>
      </c>
      <c r="J38" s="7"/>
      <c r="K38" s="7"/>
    </row>
    <row r="39" spans="1:11" ht="12.75">
      <c r="A39" s="229" t="s">
        <v>170</v>
      </c>
      <c r="B39" s="230"/>
      <c r="C39" s="230"/>
      <c r="D39" s="230"/>
      <c r="E39" s="230"/>
      <c r="F39" s="230"/>
      <c r="G39" s="230"/>
      <c r="H39" s="230"/>
      <c r="I39" s="1">
        <v>30</v>
      </c>
      <c r="J39" s="114">
        <f>SUM(J36:J38)</f>
        <v>7590467</v>
      </c>
      <c r="K39" s="112">
        <f>SUM(K36:K38)</f>
        <v>807400</v>
      </c>
    </row>
    <row r="40" spans="1:11" ht="12.75">
      <c r="A40" s="226" t="s">
        <v>171</v>
      </c>
      <c r="B40" s="227"/>
      <c r="C40" s="227"/>
      <c r="D40" s="227"/>
      <c r="E40" s="227"/>
      <c r="F40" s="227"/>
      <c r="G40" s="227"/>
      <c r="H40" s="227"/>
      <c r="I40" s="1">
        <v>31</v>
      </c>
      <c r="J40" s="7">
        <v>27573488</v>
      </c>
      <c r="K40" s="7">
        <v>47887765</v>
      </c>
    </row>
    <row r="41" spans="1:11" ht="12.75">
      <c r="A41" s="226" t="s">
        <v>172</v>
      </c>
      <c r="B41" s="227"/>
      <c r="C41" s="227"/>
      <c r="D41" s="227"/>
      <c r="E41" s="227"/>
      <c r="F41" s="227"/>
      <c r="G41" s="227"/>
      <c r="H41" s="227"/>
      <c r="I41" s="1">
        <v>32</v>
      </c>
      <c r="J41" s="7"/>
      <c r="K41" s="7"/>
    </row>
    <row r="42" spans="1:11" ht="12.75">
      <c r="A42" s="226" t="s">
        <v>173</v>
      </c>
      <c r="B42" s="227"/>
      <c r="C42" s="227"/>
      <c r="D42" s="227"/>
      <c r="E42" s="227"/>
      <c r="F42" s="227"/>
      <c r="G42" s="227"/>
      <c r="H42" s="227"/>
      <c r="I42" s="1">
        <v>33</v>
      </c>
      <c r="J42" s="7"/>
      <c r="K42" s="7"/>
    </row>
    <row r="43" spans="1:11" ht="12.75">
      <c r="A43" s="226" t="s">
        <v>174</v>
      </c>
      <c r="B43" s="227"/>
      <c r="C43" s="227"/>
      <c r="D43" s="227"/>
      <c r="E43" s="227"/>
      <c r="F43" s="227"/>
      <c r="G43" s="227"/>
      <c r="H43" s="227"/>
      <c r="I43" s="1">
        <v>34</v>
      </c>
      <c r="J43" s="7"/>
      <c r="K43" s="7"/>
    </row>
    <row r="44" spans="1:11" ht="12.75">
      <c r="A44" s="226" t="s">
        <v>175</v>
      </c>
      <c r="B44" s="227"/>
      <c r="C44" s="227"/>
      <c r="D44" s="227"/>
      <c r="E44" s="227"/>
      <c r="F44" s="227"/>
      <c r="G44" s="227"/>
      <c r="H44" s="227"/>
      <c r="I44" s="1">
        <v>35</v>
      </c>
      <c r="J44" s="7"/>
      <c r="K44" s="7">
        <v>4510679</v>
      </c>
    </row>
    <row r="45" spans="1:11" ht="12.75">
      <c r="A45" s="229" t="s">
        <v>176</v>
      </c>
      <c r="B45" s="230"/>
      <c r="C45" s="230"/>
      <c r="D45" s="230"/>
      <c r="E45" s="230"/>
      <c r="F45" s="230"/>
      <c r="G45" s="230"/>
      <c r="H45" s="230"/>
      <c r="I45" s="1">
        <v>36</v>
      </c>
      <c r="J45" s="114">
        <f>SUM(J40:J44)</f>
        <v>27573488</v>
      </c>
      <c r="K45" s="112">
        <f>SUM(K40:K44)</f>
        <v>52398444</v>
      </c>
    </row>
    <row r="46" spans="1:11" ht="12.75">
      <c r="A46" s="229" t="s">
        <v>150</v>
      </c>
      <c r="B46" s="230"/>
      <c r="C46" s="230"/>
      <c r="D46" s="230"/>
      <c r="E46" s="230"/>
      <c r="F46" s="230"/>
      <c r="G46" s="230"/>
      <c r="H46" s="230"/>
      <c r="I46" s="1">
        <v>37</v>
      </c>
      <c r="J46" s="114">
        <f>IF(J39&gt;J45,J39-J45,0)</f>
        <v>0</v>
      </c>
      <c r="K46" s="112">
        <f>IF(K39&gt;K45,K39-K45,0)</f>
        <v>0</v>
      </c>
    </row>
    <row r="47" spans="1:11" ht="12.75">
      <c r="A47" s="229" t="s">
        <v>151</v>
      </c>
      <c r="B47" s="230"/>
      <c r="C47" s="230"/>
      <c r="D47" s="230"/>
      <c r="E47" s="230"/>
      <c r="F47" s="230"/>
      <c r="G47" s="230"/>
      <c r="H47" s="230"/>
      <c r="I47" s="1">
        <v>38</v>
      </c>
      <c r="J47" s="114">
        <f>IF(J45&gt;J39,J45-J39,0)</f>
        <v>19983021</v>
      </c>
      <c r="K47" s="112">
        <f>IF(K45&gt;K39,K45-K39,0)</f>
        <v>51591044</v>
      </c>
    </row>
    <row r="48" spans="1:11" ht="12.75">
      <c r="A48" s="226" t="s">
        <v>138</v>
      </c>
      <c r="B48" s="227"/>
      <c r="C48" s="227"/>
      <c r="D48" s="227"/>
      <c r="E48" s="227"/>
      <c r="F48" s="227"/>
      <c r="G48" s="227"/>
      <c r="H48" s="227"/>
      <c r="I48" s="1">
        <v>39</v>
      </c>
      <c r="J48" s="114">
        <f>IF(J20-J21+J33-J34+J46-J47&gt;0,J20-J21+J33-J34+J46-J47,0)</f>
        <v>0</v>
      </c>
      <c r="K48" s="112">
        <f>IF(K20-K21+K33-K34+K46-K47&gt;0,K20-K21+K33-K34+K46-K47,0)</f>
        <v>6514533.592093423</v>
      </c>
    </row>
    <row r="49" spans="1:11" ht="12.75">
      <c r="A49" s="226" t="s">
        <v>139</v>
      </c>
      <c r="B49" s="227"/>
      <c r="C49" s="227"/>
      <c r="D49" s="227"/>
      <c r="E49" s="227"/>
      <c r="F49" s="227"/>
      <c r="G49" s="227"/>
      <c r="H49" s="227"/>
      <c r="I49" s="1">
        <v>40</v>
      </c>
      <c r="J49" s="114">
        <f>IF(J21-J20+J34-J33+J47-J46&gt;0,J21-J20+J34-J33+J47-J46,0)</f>
        <v>7436281</v>
      </c>
      <c r="K49" s="112">
        <f>IF(K21-K20+K34-K33+K47-K46&gt;0,K21-K20+K34-K33+K47-K46,0)</f>
        <v>0</v>
      </c>
    </row>
    <row r="50" spans="1:11" ht="12.75">
      <c r="A50" s="226" t="s">
        <v>140</v>
      </c>
      <c r="B50" s="227"/>
      <c r="C50" s="227"/>
      <c r="D50" s="227"/>
      <c r="E50" s="227"/>
      <c r="F50" s="227"/>
      <c r="G50" s="227"/>
      <c r="H50" s="227"/>
      <c r="I50" s="1">
        <v>41</v>
      </c>
      <c r="J50" s="7">
        <v>11960651</v>
      </c>
      <c r="K50" s="7">
        <v>4524370</v>
      </c>
    </row>
    <row r="51" spans="1:11" ht="12.75">
      <c r="A51" s="226" t="s">
        <v>141</v>
      </c>
      <c r="B51" s="227"/>
      <c r="C51" s="227"/>
      <c r="D51" s="227"/>
      <c r="E51" s="227"/>
      <c r="F51" s="227"/>
      <c r="G51" s="227"/>
      <c r="H51" s="227"/>
      <c r="I51" s="1">
        <v>42</v>
      </c>
      <c r="J51" s="5">
        <f>+J46+J33+J20</f>
        <v>89972499</v>
      </c>
      <c r="K51" s="5">
        <f>+K46+K33+K20</f>
        <v>58105577.59209342</v>
      </c>
    </row>
    <row r="52" spans="1:11" ht="12.75">
      <c r="A52" s="226" t="s">
        <v>142</v>
      </c>
      <c r="B52" s="227"/>
      <c r="C52" s="227"/>
      <c r="D52" s="227"/>
      <c r="E52" s="227"/>
      <c r="F52" s="227"/>
      <c r="G52" s="227"/>
      <c r="H52" s="227"/>
      <c r="I52" s="1">
        <v>43</v>
      </c>
      <c r="J52" s="5">
        <f>+J21+J34+J47</f>
        <v>97408780</v>
      </c>
      <c r="K52" s="5">
        <f>+K21+K34+K47</f>
        <v>51591044</v>
      </c>
    </row>
    <row r="53" spans="1:11" ht="12.75">
      <c r="A53" s="232" t="s">
        <v>143</v>
      </c>
      <c r="B53" s="233"/>
      <c r="C53" s="233"/>
      <c r="D53" s="233"/>
      <c r="E53" s="233"/>
      <c r="F53" s="233"/>
      <c r="G53" s="233"/>
      <c r="H53" s="233"/>
      <c r="I53" s="4">
        <v>44</v>
      </c>
      <c r="J53" s="115">
        <f>J50+J51-J52</f>
        <v>4524370</v>
      </c>
      <c r="K53" s="113">
        <f>K50+K51-K52</f>
        <v>11038903.592093423</v>
      </c>
    </row>
  </sheetData>
  <sheetProtection/>
  <mergeCells count="52">
    <mergeCell ref="A4:K4"/>
    <mergeCell ref="A1:K1"/>
    <mergeCell ref="A2:K2"/>
    <mergeCell ref="A5:H5"/>
    <mergeCell ref="A10:H10"/>
    <mergeCell ref="A12:H12"/>
    <mergeCell ref="A13:H13"/>
    <mergeCell ref="A6:H6"/>
    <mergeCell ref="A7:K7"/>
    <mergeCell ref="A8:H8"/>
    <mergeCell ref="A9:H9"/>
    <mergeCell ref="A11:H11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H28"/>
    <mergeCell ref="A29:H29"/>
    <mergeCell ref="A22:K22"/>
    <mergeCell ref="A23:H23"/>
    <mergeCell ref="A24:H24"/>
    <mergeCell ref="A25:H25"/>
    <mergeCell ref="A34:H34"/>
    <mergeCell ref="A35:K35"/>
    <mergeCell ref="A36:H36"/>
    <mergeCell ref="A37:H37"/>
    <mergeCell ref="A30:H3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vrijednosti." sqref="J15:K18 J29:K31 J8:K8 J23:K27 J10:K13 J36:K38 J40:K44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14:K14 J32:K34 J9:K9 J28:K28 J53:K53 J45:K49 J39:K39">
      <formula1>0</formula1>
    </dataValidation>
    <dataValidation allowBlank="1" sqref="J51:K52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10" zoomScaleSheetLayoutView="110" zoomScalePageLayoutView="0" workbookViewId="0" topLeftCell="A1">
      <selection activeCell="N25" sqref="N25"/>
    </sheetView>
  </sheetViews>
  <sheetFormatPr defaultColWidth="9.140625" defaultRowHeight="12.75"/>
  <cols>
    <col min="1" max="4" width="9.140625" style="57" customWidth="1"/>
    <col min="5" max="5" width="10.421875" style="57" bestFit="1" customWidth="1"/>
    <col min="6" max="9" width="9.140625" style="57" customWidth="1"/>
    <col min="10" max="11" width="10.7109375" style="57" customWidth="1"/>
    <col min="12" max="16384" width="9.140625" style="57" customWidth="1"/>
  </cols>
  <sheetData>
    <row r="1" spans="1:12" ht="12.75">
      <c r="A1" s="299" t="s">
        <v>177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56"/>
    </row>
    <row r="2" spans="1:12" ht="15.75">
      <c r="A2" s="36"/>
      <c r="B2" s="55"/>
      <c r="C2" s="285" t="s">
        <v>187</v>
      </c>
      <c r="D2" s="286"/>
      <c r="E2" s="58">
        <v>40909</v>
      </c>
      <c r="F2" s="102" t="s">
        <v>188</v>
      </c>
      <c r="G2" s="287">
        <v>41274</v>
      </c>
      <c r="H2" s="288"/>
      <c r="I2" s="55"/>
      <c r="J2" s="55"/>
      <c r="K2" s="55"/>
      <c r="L2" s="59"/>
    </row>
    <row r="3" spans="1:12" ht="15.75">
      <c r="A3" s="36"/>
      <c r="B3" s="55"/>
      <c r="C3" s="102"/>
      <c r="D3" s="103"/>
      <c r="E3" s="58"/>
      <c r="F3" s="102"/>
      <c r="G3" s="58"/>
      <c r="H3" s="104"/>
      <c r="I3" s="55"/>
      <c r="J3" s="55"/>
      <c r="K3" s="55"/>
      <c r="L3" s="59"/>
    </row>
    <row r="4" spans="1:12" ht="16.5" customHeight="1">
      <c r="A4" s="277" t="s">
        <v>248</v>
      </c>
      <c r="B4" s="278"/>
      <c r="C4" s="278"/>
      <c r="D4" s="278"/>
      <c r="E4" s="278"/>
      <c r="F4" s="278"/>
      <c r="G4" s="278"/>
      <c r="H4" s="278"/>
      <c r="I4" s="278"/>
      <c r="J4" s="278"/>
      <c r="K4" s="279"/>
      <c r="L4" s="59"/>
    </row>
    <row r="5" spans="1:11" ht="24">
      <c r="A5" s="289" t="s">
        <v>5</v>
      </c>
      <c r="B5" s="289"/>
      <c r="C5" s="289"/>
      <c r="D5" s="289"/>
      <c r="E5" s="289"/>
      <c r="F5" s="289"/>
      <c r="G5" s="289"/>
      <c r="H5" s="289"/>
      <c r="I5" s="60" t="s">
        <v>6</v>
      </c>
      <c r="J5" s="60" t="s">
        <v>7</v>
      </c>
      <c r="K5" s="60" t="s">
        <v>8</v>
      </c>
    </row>
    <row r="6" spans="1:11" ht="12.75">
      <c r="A6" s="290">
        <v>1</v>
      </c>
      <c r="B6" s="290"/>
      <c r="C6" s="290"/>
      <c r="D6" s="290"/>
      <c r="E6" s="290"/>
      <c r="F6" s="290"/>
      <c r="G6" s="290"/>
      <c r="H6" s="290"/>
      <c r="I6" s="62">
        <v>2</v>
      </c>
      <c r="J6" s="61" t="s">
        <v>2</v>
      </c>
      <c r="K6" s="61" t="s">
        <v>3</v>
      </c>
    </row>
    <row r="7" spans="1:11" ht="12.75" customHeight="1">
      <c r="A7" s="283" t="s">
        <v>191</v>
      </c>
      <c r="B7" s="284"/>
      <c r="C7" s="284"/>
      <c r="D7" s="284"/>
      <c r="E7" s="284"/>
      <c r="F7" s="284"/>
      <c r="G7" s="284"/>
      <c r="H7" s="284"/>
      <c r="I7" s="37">
        <v>1</v>
      </c>
      <c r="J7" s="6">
        <v>270904000</v>
      </c>
      <c r="K7" s="6">
        <v>270904000</v>
      </c>
    </row>
    <row r="8" spans="1:11" ht="12.75">
      <c r="A8" s="283" t="s">
        <v>192</v>
      </c>
      <c r="B8" s="284"/>
      <c r="C8" s="284"/>
      <c r="D8" s="284"/>
      <c r="E8" s="284"/>
      <c r="F8" s="284"/>
      <c r="G8" s="284"/>
      <c r="H8" s="284"/>
      <c r="I8" s="37">
        <v>2</v>
      </c>
      <c r="J8" s="7">
        <v>160634352</v>
      </c>
      <c r="K8" s="7">
        <v>85140629</v>
      </c>
    </row>
    <row r="9" spans="1:11" ht="12.75">
      <c r="A9" s="283" t="s">
        <v>193</v>
      </c>
      <c r="B9" s="284"/>
      <c r="C9" s="284"/>
      <c r="D9" s="284"/>
      <c r="E9" s="284"/>
      <c r="F9" s="284"/>
      <c r="G9" s="284"/>
      <c r="H9" s="284"/>
      <c r="I9" s="37">
        <v>3</v>
      </c>
      <c r="J9" s="7">
        <v>27306861</v>
      </c>
      <c r="K9" s="7">
        <v>11291255</v>
      </c>
    </row>
    <row r="10" spans="1:11" ht="12" customHeight="1">
      <c r="A10" s="283" t="s">
        <v>194</v>
      </c>
      <c r="B10" s="284"/>
      <c r="C10" s="284"/>
      <c r="D10" s="284"/>
      <c r="E10" s="284"/>
      <c r="F10" s="284"/>
      <c r="G10" s="284"/>
      <c r="H10" s="284"/>
      <c r="I10" s="37">
        <v>4</v>
      </c>
      <c r="J10" s="7"/>
      <c r="K10" s="7"/>
    </row>
    <row r="11" spans="1:11" ht="12" customHeight="1">
      <c r="A11" s="283" t="s">
        <v>195</v>
      </c>
      <c r="B11" s="284"/>
      <c r="C11" s="284"/>
      <c r="D11" s="284"/>
      <c r="E11" s="284"/>
      <c r="F11" s="284"/>
      <c r="G11" s="284"/>
      <c r="H11" s="284"/>
      <c r="I11" s="37">
        <v>5</v>
      </c>
      <c r="J11" s="7">
        <v>-90285520.44999999</v>
      </c>
      <c r="K11" s="7">
        <v>-127061458</v>
      </c>
    </row>
    <row r="12" spans="1:11" ht="12" customHeight="1">
      <c r="A12" s="283" t="s">
        <v>196</v>
      </c>
      <c r="B12" s="284"/>
      <c r="C12" s="284"/>
      <c r="D12" s="284"/>
      <c r="E12" s="284"/>
      <c r="F12" s="284"/>
      <c r="G12" s="284"/>
      <c r="H12" s="284"/>
      <c r="I12" s="37">
        <v>6</v>
      </c>
      <c r="J12" s="7">
        <v>40978841</v>
      </c>
      <c r="K12" s="7">
        <v>40035694</v>
      </c>
    </row>
    <row r="13" spans="1:11" ht="12" customHeight="1">
      <c r="A13" s="283" t="s">
        <v>197</v>
      </c>
      <c r="B13" s="284"/>
      <c r="C13" s="284"/>
      <c r="D13" s="284"/>
      <c r="E13" s="284"/>
      <c r="F13" s="284"/>
      <c r="G13" s="284"/>
      <c r="H13" s="284"/>
      <c r="I13" s="37">
        <v>7</v>
      </c>
      <c r="J13" s="7"/>
      <c r="K13" s="7"/>
    </row>
    <row r="14" spans="1:11" ht="12" customHeight="1">
      <c r="A14" s="283" t="s">
        <v>198</v>
      </c>
      <c r="B14" s="284"/>
      <c r="C14" s="284"/>
      <c r="D14" s="284"/>
      <c r="E14" s="284"/>
      <c r="F14" s="284"/>
      <c r="G14" s="284"/>
      <c r="H14" s="284"/>
      <c r="I14" s="37">
        <v>8</v>
      </c>
      <c r="J14" s="7">
        <v>-394823</v>
      </c>
      <c r="K14" s="7">
        <v>-987093</v>
      </c>
    </row>
    <row r="15" spans="1:11" ht="12" customHeight="1">
      <c r="A15" s="283" t="s">
        <v>199</v>
      </c>
      <c r="B15" s="284"/>
      <c r="C15" s="284"/>
      <c r="D15" s="284"/>
      <c r="E15" s="284"/>
      <c r="F15" s="284"/>
      <c r="G15" s="284"/>
      <c r="H15" s="284"/>
      <c r="I15" s="37">
        <v>9</v>
      </c>
      <c r="J15" s="7"/>
      <c r="K15" s="7"/>
    </row>
    <row r="16" spans="1:11" ht="12.75" customHeight="1">
      <c r="A16" s="295" t="s">
        <v>178</v>
      </c>
      <c r="B16" s="296"/>
      <c r="C16" s="296"/>
      <c r="D16" s="296"/>
      <c r="E16" s="296"/>
      <c r="F16" s="296"/>
      <c r="G16" s="296"/>
      <c r="H16" s="296"/>
      <c r="I16" s="37">
        <v>10</v>
      </c>
      <c r="J16" s="112">
        <f>SUM(J7:J15)</f>
        <v>409143710.55</v>
      </c>
      <c r="K16" s="112">
        <f>SUM(K7:K15)</f>
        <v>279323027</v>
      </c>
    </row>
    <row r="17" spans="1:11" ht="12.75" customHeight="1">
      <c r="A17" s="283" t="s">
        <v>179</v>
      </c>
      <c r="B17" s="284"/>
      <c r="C17" s="284"/>
      <c r="D17" s="284"/>
      <c r="E17" s="284"/>
      <c r="F17" s="284"/>
      <c r="G17" s="284"/>
      <c r="H17" s="284"/>
      <c r="I17" s="37">
        <v>11</v>
      </c>
      <c r="J17" s="7">
        <v>-9342</v>
      </c>
      <c r="K17" s="7">
        <v>-12662</v>
      </c>
    </row>
    <row r="18" spans="1:11" ht="12.75" customHeight="1">
      <c r="A18" s="283" t="s">
        <v>180</v>
      </c>
      <c r="B18" s="284"/>
      <c r="C18" s="284"/>
      <c r="D18" s="284"/>
      <c r="E18" s="284"/>
      <c r="F18" s="284"/>
      <c r="G18" s="284"/>
      <c r="H18" s="284"/>
      <c r="I18" s="37">
        <v>12</v>
      </c>
      <c r="J18" s="7"/>
      <c r="K18" s="7"/>
    </row>
    <row r="19" spans="1:11" ht="12.75" customHeight="1">
      <c r="A19" s="283" t="s">
        <v>181</v>
      </c>
      <c r="B19" s="284"/>
      <c r="C19" s="284"/>
      <c r="D19" s="284"/>
      <c r="E19" s="284"/>
      <c r="F19" s="284"/>
      <c r="G19" s="284"/>
      <c r="H19" s="284"/>
      <c r="I19" s="37">
        <v>13</v>
      </c>
      <c r="J19" s="7"/>
      <c r="K19" s="7"/>
    </row>
    <row r="20" spans="1:11" ht="12.75" customHeight="1">
      <c r="A20" s="283" t="s">
        <v>182</v>
      </c>
      <c r="B20" s="284"/>
      <c r="C20" s="284"/>
      <c r="D20" s="284"/>
      <c r="E20" s="284"/>
      <c r="F20" s="284"/>
      <c r="G20" s="284"/>
      <c r="H20" s="284"/>
      <c r="I20" s="37">
        <v>14</v>
      </c>
      <c r="J20" s="7"/>
      <c r="K20" s="7"/>
    </row>
    <row r="21" spans="1:11" ht="12.75" customHeight="1">
      <c r="A21" s="283" t="s">
        <v>183</v>
      </c>
      <c r="B21" s="284"/>
      <c r="C21" s="284"/>
      <c r="D21" s="284"/>
      <c r="E21" s="284"/>
      <c r="F21" s="284"/>
      <c r="G21" s="284"/>
      <c r="H21" s="284"/>
      <c r="I21" s="37">
        <v>15</v>
      </c>
      <c r="J21" s="7"/>
      <c r="K21" s="7"/>
    </row>
    <row r="22" spans="1:11" ht="15" customHeight="1">
      <c r="A22" s="283" t="s">
        <v>184</v>
      </c>
      <c r="B22" s="284"/>
      <c r="C22" s="284"/>
      <c r="D22" s="284"/>
      <c r="E22" s="284"/>
      <c r="F22" s="284"/>
      <c r="G22" s="284"/>
      <c r="H22" s="284"/>
      <c r="I22" s="37">
        <v>16</v>
      </c>
      <c r="J22" s="7"/>
      <c r="K22" s="7"/>
    </row>
    <row r="23" spans="1:12" ht="15" customHeight="1">
      <c r="A23" s="229" t="s">
        <v>189</v>
      </c>
      <c r="B23" s="296"/>
      <c r="C23" s="296"/>
      <c r="D23" s="296"/>
      <c r="E23" s="296"/>
      <c r="F23" s="296"/>
      <c r="G23" s="296"/>
      <c r="H23" s="296"/>
      <c r="I23" s="37">
        <v>17</v>
      </c>
      <c r="J23" s="113">
        <f>SUM(J17:J22)</f>
        <v>-9342</v>
      </c>
      <c r="K23" s="113">
        <f>SUM(K17:K22)</f>
        <v>-12662</v>
      </c>
      <c r="L23" s="116"/>
    </row>
    <row r="24" spans="1:11" ht="15" customHeight="1">
      <c r="A24" s="301"/>
      <c r="B24" s="302"/>
      <c r="C24" s="302"/>
      <c r="D24" s="302"/>
      <c r="E24" s="302"/>
      <c r="F24" s="302"/>
      <c r="G24" s="302"/>
      <c r="H24" s="302"/>
      <c r="I24" s="303"/>
      <c r="J24" s="303"/>
      <c r="K24" s="304"/>
    </row>
    <row r="25" spans="1:11" ht="15" customHeight="1">
      <c r="A25" s="291" t="s">
        <v>185</v>
      </c>
      <c r="B25" s="292"/>
      <c r="C25" s="292"/>
      <c r="D25" s="292"/>
      <c r="E25" s="292"/>
      <c r="F25" s="292"/>
      <c r="G25" s="292"/>
      <c r="H25" s="292"/>
      <c r="I25" s="38">
        <v>18</v>
      </c>
      <c r="J25" s="6">
        <v>409665535</v>
      </c>
      <c r="K25" s="6">
        <v>279911024</v>
      </c>
    </row>
    <row r="26" spans="1:11" ht="15" customHeight="1">
      <c r="A26" s="293" t="s">
        <v>186</v>
      </c>
      <c r="B26" s="294"/>
      <c r="C26" s="294"/>
      <c r="D26" s="294"/>
      <c r="E26" s="294"/>
      <c r="F26" s="294"/>
      <c r="G26" s="294"/>
      <c r="H26" s="294"/>
      <c r="I26" s="39">
        <v>19</v>
      </c>
      <c r="J26" s="113">
        <v>-521824</v>
      </c>
      <c r="K26" s="113">
        <v>-587997</v>
      </c>
    </row>
    <row r="27" spans="1:11" ht="30" customHeight="1">
      <c r="A27" s="297" t="s">
        <v>190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</row>
    <row r="30" ht="20.25" customHeight="1"/>
  </sheetData>
  <sheetProtection/>
  <protectedRanges>
    <protectedRange sqref="E2:E4" name="Range1_1"/>
    <protectedRange sqref="G2:H4" name="Range1"/>
  </protectedRanges>
  <mergeCells count="27">
    <mergeCell ref="A27:K27"/>
    <mergeCell ref="A1:K1"/>
    <mergeCell ref="A21:H21"/>
    <mergeCell ref="A22:H22"/>
    <mergeCell ref="A23:H23"/>
    <mergeCell ref="A24:K24"/>
    <mergeCell ref="A17:H17"/>
    <mergeCell ref="A18:H18"/>
    <mergeCell ref="A19:H19"/>
    <mergeCell ref="A20:H20"/>
    <mergeCell ref="A9:H9"/>
    <mergeCell ref="A10:H10"/>
    <mergeCell ref="A11:H11"/>
    <mergeCell ref="A12:H12"/>
    <mergeCell ref="A25:H25"/>
    <mergeCell ref="A26:H26"/>
    <mergeCell ref="A13:H13"/>
    <mergeCell ref="A14:H14"/>
    <mergeCell ref="A15:H15"/>
    <mergeCell ref="A16:H16"/>
    <mergeCell ref="A7:H7"/>
    <mergeCell ref="A8:H8"/>
    <mergeCell ref="A4:K4"/>
    <mergeCell ref="C2:D2"/>
    <mergeCell ref="G2:H2"/>
    <mergeCell ref="A5:H5"/>
    <mergeCell ref="A6:H6"/>
  </mergeCells>
  <conditionalFormatting sqref="G2: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2012-02-15T10:00:19Z</cp:lastPrinted>
  <dcterms:created xsi:type="dcterms:W3CDTF">2008-10-17T11:51:54Z</dcterms:created>
  <dcterms:modified xsi:type="dcterms:W3CDTF">2013-02-27T13:41:57Z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