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Bilješke!$A$1:$J$53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25725"/>
</workbook>
</file>

<file path=xl/calcChain.xml><?xml version="1.0" encoding="utf-8"?>
<calcChain xmlns="http://schemas.openxmlformats.org/spreadsheetml/2006/main">
  <c r="K13" i="20"/>
  <c r="K31"/>
  <c r="M66" i="18"/>
  <c r="M67"/>
  <c r="K14" i="17"/>
  <c r="L12" i="18"/>
  <c r="L22"/>
  <c r="L16"/>
  <c r="L10"/>
  <c r="J14" i="17"/>
  <c r="J31" i="20"/>
  <c r="J18"/>
  <c r="K18"/>
  <c r="K19" s="1"/>
  <c r="J13"/>
  <c r="M12" i="18"/>
  <c r="M16"/>
  <c r="M22"/>
  <c r="M10"/>
  <c r="J57"/>
  <c r="J66"/>
  <c r="J67"/>
  <c r="K57"/>
  <c r="K66"/>
  <c r="L7"/>
  <c r="L27"/>
  <c r="L42"/>
  <c r="M7"/>
  <c r="M27"/>
  <c r="M42"/>
  <c r="M33"/>
  <c r="J27"/>
  <c r="J82" i="19"/>
  <c r="J79"/>
  <c r="K72"/>
  <c r="K79"/>
  <c r="K69" s="1"/>
  <c r="K114" s="1"/>
  <c r="K82"/>
  <c r="K41"/>
  <c r="K49"/>
  <c r="K56"/>
  <c r="K40"/>
  <c r="K9"/>
  <c r="K16"/>
  <c r="K26"/>
  <c r="K8"/>
  <c r="K66"/>
  <c r="J115"/>
  <c r="J41"/>
  <c r="J35"/>
  <c r="J12" i="18"/>
  <c r="J16"/>
  <c r="L57"/>
  <c r="L66"/>
  <c r="L67"/>
  <c r="K16"/>
  <c r="K12"/>
  <c r="K22"/>
  <c r="K10"/>
  <c r="K33"/>
  <c r="K43"/>
  <c r="K7"/>
  <c r="K27"/>
  <c r="K42"/>
  <c r="K44"/>
  <c r="K48"/>
  <c r="K50"/>
  <c r="L33"/>
  <c r="L43"/>
  <c r="L44"/>
  <c r="L45"/>
  <c r="L46"/>
  <c r="L48"/>
  <c r="L49"/>
  <c r="L50"/>
  <c r="J7"/>
  <c r="J42"/>
  <c r="J22"/>
  <c r="J10"/>
  <c r="J33"/>
  <c r="J43"/>
  <c r="J44"/>
  <c r="J45"/>
  <c r="J46"/>
  <c r="J48"/>
  <c r="J49"/>
  <c r="J50"/>
  <c r="K27" i="20"/>
  <c r="K32" s="1"/>
  <c r="J27"/>
  <c r="K100" i="19"/>
  <c r="K86"/>
  <c r="K90"/>
  <c r="J56"/>
  <c r="K44" i="20"/>
  <c r="J38"/>
  <c r="J44"/>
  <c r="J45"/>
  <c r="J19"/>
  <c r="J32"/>
  <c r="J46"/>
  <c r="J33"/>
  <c r="K67" i="18"/>
  <c r="K53" i="21"/>
  <c r="J53"/>
  <c r="K19"/>
  <c r="K12"/>
  <c r="K20"/>
  <c r="K21"/>
  <c r="K32"/>
  <c r="K28"/>
  <c r="K33"/>
  <c r="K34"/>
  <c r="K45"/>
  <c r="K39"/>
  <c r="K46"/>
  <c r="K47"/>
  <c r="J19"/>
  <c r="J12"/>
  <c r="J21"/>
  <c r="J20"/>
  <c r="J32"/>
  <c r="J28"/>
  <c r="J34"/>
  <c r="J33"/>
  <c r="J45"/>
  <c r="J39"/>
  <c r="J47"/>
  <c r="J46"/>
  <c r="K38" i="20"/>
  <c r="K45"/>
  <c r="K50" s="1"/>
  <c r="J72" i="19"/>
  <c r="J69" s="1"/>
  <c r="J114" s="1"/>
  <c r="J86"/>
  <c r="J90"/>
  <c r="J100"/>
  <c r="J9"/>
  <c r="J16"/>
  <c r="J26"/>
  <c r="J49"/>
  <c r="J21" i="17"/>
  <c r="K21"/>
  <c r="M43" i="18"/>
  <c r="K46"/>
  <c r="J40" i="19"/>
  <c r="J8"/>
  <c r="J66"/>
  <c r="J48" i="21"/>
  <c r="M46" i="18"/>
  <c r="M44"/>
  <c r="M48"/>
  <c r="J49" i="21"/>
  <c r="M45" i="18"/>
  <c r="K45"/>
  <c r="K49"/>
  <c r="M50"/>
  <c r="M49"/>
  <c r="K49" i="21"/>
  <c r="K48"/>
  <c r="J50" i="20"/>
  <c r="K46"/>
  <c r="J20"/>
  <c r="J51"/>
  <c r="J48"/>
  <c r="J52"/>
  <c r="J47"/>
  <c r="K33" l="1"/>
  <c r="K20"/>
  <c r="K51" l="1"/>
  <c r="K52" s="1"/>
  <c r="K48"/>
  <c r="K47"/>
</calcChain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<sst xmlns="http://schemas.openxmlformats.org/spreadsheetml/2006/main" count="399" uniqueCount="346">
  <si>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</si>
  <si>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</si>
  <si>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</si>
  <si>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</si>
  <si>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</si>
  <si>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</si>
  <si>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</si>
  <si>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</si>
  <si>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</si>
  <si>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</si>
  <si>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</si>
  <si>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</si>
  <si>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</si>
  <si>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</si>
  <si>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</si>
  <si>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</si>
  <si>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</si>
  <si>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</si>
  <si>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</si>
  <si>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</si>
  <si>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</si>
  <si>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</si>
  <si>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</si>
  <si>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</si>
  <si>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</si>
  <si>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</si>
  <si>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</si>
  <si>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</si>
  <si>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</si>
  <si>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</si>
  <si>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</si>
  <si>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</si>
  <si>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</si>
  <si>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</si>
  <si>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</si>
  <si>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</si>
  <si>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</si>
  <si>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</si>
  <si>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</si>
  <si>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</si>
  <si>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</si>
  <si>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</si>
  <si>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</si>
  <si>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</si>
  <si>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</si>
  <si>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</si>
  <si>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</si>
  <si>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</si>
  <si>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</si>
  <si>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</si>
  <si>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</si>
  <si>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</si>
  <si>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</si>
  <si>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</si>
  <si>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</si>
  <si>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</si>
  <si>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</si>
  <si>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</si>
  <si>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</si>
  <si>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</si>
  <si>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</si>
  <si>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</si>
  <si>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</si>
  <si>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</si>
  <si>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</si>
  <si>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</si>
  <si>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</si>
  <si>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</si>
  <si>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</si>
  <si>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</si>
  <si>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</si>
  <si>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</si>
  <si>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</si>
  <si>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</si>
  <si>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</si>
  <si>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</si>
  <si>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</si>
  <si>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</si>
  <si>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</si>
  <si>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</si>
  <si>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</si>
  <si>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</si>
  <si>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</si>
  <si>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</si>
  <si>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</si>
  <si>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</si>
  <si>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</si>
  <si>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</si>
  <si>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</si>
  <si>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</si>
  <si>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</si>
  <si>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</si>
  <si>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</si>
  <si>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</si>
  <si>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</si>
  <si>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</si>
  <si>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</si>
  <si>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</si>
  <si>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</si>
  <si>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</si>
  <si>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</si>
  <si>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</si>
  <si>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</si>
  <si>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</si>
  <si>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</si>
  <si>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</si>
  <si>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</si>
  <si>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</si>
  <si>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</si>
  <si>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</si>
  <si>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</si>
  <si>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</si>
  <si>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</si>
  <si>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</si>
  <si>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</si>
  <si>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</si>
  <si>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</si>
  <si>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</si>
  <si>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</si>
  <si>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</si>
  <si>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</si>
  <si>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</si>
  <si>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</si>
  <si>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</si>
  <si>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</si>
  <si>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</si>
  <si>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</si>
  <si>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</si>
  <si>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</si>
  <si>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</si>
  <si>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</si>
  <si>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</si>
  <si>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</si>
  <si>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</si>
  <si>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</si>
  <si>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</si>
  <si>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</si>
  <si>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</si>
  <si>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</si>
  <si>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</si>
  <si>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</si>
  <si>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</si>
  <si>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</si>
  <si>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</si>
  <si>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</si>
  <si>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</si>
  <si>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</si>
  <si>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</si>
  <si>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</si>
  <si>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</si>
  <si>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</si>
  <si>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</si>
  <si>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</si>
  <si>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</si>
  <si>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</si>
  <si>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</si>
  <si>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</si>
  <si>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</si>
  <si>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</si>
  <si>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</si>
  <si>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</si>
  <si>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</si>
  <si>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</si>
  <si>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</si>
  <si>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</si>
  <si>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</si>
  <si>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</si>
  <si>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</si>
  <si>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</si>
  <si>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</si>
  <si>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</si>
  <si>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</si>
  <si>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</si>
  <si>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</si>
  <si>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</si>
  <si>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</si>
  <si>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</si>
  <si>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</si>
  <si>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</si>
  <si>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</si>
  <si>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</si>
  <si>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</si>
  <si>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</si>
  <si>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</si>
  <si>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</si>
  <si>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</si>
  <si>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</si>
  <si>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</si>
  <si>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</si>
  <si>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</si>
  <si>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</si>
  <si>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</si>
  <si>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</si>
  <si>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</si>
  <si>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</si>
  <si>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</si>
  <si>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</si>
  <si>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</si>
  <si>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</si>
  <si>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</si>
  <si>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</si>
  <si>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</si>
  <si>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</si>
  <si>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</si>
  <si>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</si>
  <si>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</si>
  <si>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</si>
  <si>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</si>
  <si>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</si>
  <si>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</si>
  <si>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</si>
  <si>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</si>
  <si>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</si>
  <si>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</si>
  <si>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</si>
  <si>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</si>
  <si>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</si>
  <si>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</si>
  <si>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</si>
  <si>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</si>
  <si>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</si>
  <si>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</si>
  <si>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</si>
  <si>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</si>
  <si>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</si>
  <si>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</si>
  <si>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</si>
  <si>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</si>
  <si>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</si>
  <si>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</si>
  <si>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</si>
  <si>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</si>
  <si>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</si>
  <si>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</si>
  <si>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</si>
  <si>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</si>
  <si>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</si>
  <si>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</si>
  <si>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</si>
  <si>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</si>
  <si>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</si>
  <si>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</si>
  <si>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</si>
  <si>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</si>
  <si>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</si>
  <si>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</si>
  <si>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</si>
  <si>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</si>
  <si>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</si>
  <si>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</si>
  <si>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</si>
  <si>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</si>
  <si>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</si>
  <si>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</si>
  <si>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</si>
  <si>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</si>
  <si>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</si>
  <si>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</si>
  <si>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</si>
  <si>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</si>
  <si>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</si>
  <si>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</si>
  <si>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</si>
  <si>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</si>
  <si>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</si>
  <si>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</si>
  <si>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</si>
  <si>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</si>
  <si>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</si>
  <si>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</si>
  <si>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</si>
  <si>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</si>
  <si>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</si>
  <si>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</si>
  <si>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</si>
  <si>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</si>
  <si>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</si>
  <si>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</si>
  <si>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</si>
  <si>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</si>
  <si>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</si>
  <si>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</si>
  <si>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</si>
  <si>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</si>
  <si>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</si>
  <si>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</si>
  <si>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</si>
  <si>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</si>
  <si>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</si>
  <si>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</si>
  <si>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</si>
  <si>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</si>
  <si>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</si>
  <si>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</si>
  <si>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</si>
  <si>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</si>
  <si>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</si>
  <si>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</si>
  <si>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</si>
  <si>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</si>
  <si>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</si>
  <si>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</si>
  <si>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</si>
  <si>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</si>
  <si>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</si>
  <si>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</si>
  <si>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</si>
  <si>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</si>
  <si>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</si>
  <si>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</si>
  <si>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</si>
  <si>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</si>
  <si>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</si>
  <si>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</si>
  <si>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</si>
  <si>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</si>
  <si>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</si>
  <si>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</si>
  <si>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</si>
  <si>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</si>
  <si>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</si>
  <si>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</si>
  <si>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</si>
  <si>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</si>
  <si>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</si>
  <si>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</si>
  <si>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</si>
  <si>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</si>
  <si>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</si>
  <si>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</si>
  <si>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</si>
  <si>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</si>
  <si>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</si>
  <si>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</si>
  <si>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</si>
  <si>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</si>
  <si>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</si>
  <si>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</si>
  <si>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</si>
  <si>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</si>
  <si>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</si>
  <si>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</si>
  <si>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stanje na dan 30.06.2012.</t>
  </si>
  <si>
    <t>u razdoblju 01.01.2012. do 30.06.2012.</t>
  </si>
  <si>
    <t>01.01.2012.</t>
  </si>
  <si>
    <t>30.06.2012.</t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</si>
</sst>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7" fillId="0" borderId="0" xfId="2" applyFont="1" applyBorder="1" applyAlignment="1" applyProtection="1">
      <alignment horizontal="left" wrapText="1"/>
      <protection hidden="1"/>
    </xf>
    <xf numFmtId="0" fontId="7" fillId="0" borderId="16" xfId="2" applyFont="1" applyBorder="1" applyAlignment="1" applyProtection="1">
      <alignment horizontal="left" wrapText="1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41" fontId="0" fillId="0" borderId="0" xfId="0" applyNumberFormat="1" applyFill="1"/>
    <xf numFmtId="3" fontId="1" fillId="0" borderId="0" xfId="0" applyNumberFormat="1" applyFont="1" applyFill="1"/>
    <xf numFmtId="3" fontId="2" fillId="0" borderId="1" xfId="0" applyNumberFormat="1" applyFont="1" applyFill="1" applyBorder="1"/>
    <xf numFmtId="3" fontId="28" fillId="0" borderId="0" xfId="0" applyNumberFormat="1" applyFont="1"/>
    <xf numFmtId="3" fontId="28" fillId="0" borderId="1" xfId="0" applyNumberFormat="1" applyFont="1" applyBorder="1"/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8" fillId="0" borderId="6" xfId="0" applyNumberFormat="1" applyFont="1" applyFill="1" applyBorder="1" applyAlignment="1" applyProtection="1">
      <alignment vertical="center"/>
      <protection locked="0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28" fillId="0" borderId="1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/>
    <xf numFmtId="4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 vertical="center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12" fillId="0" borderId="23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 applyProtection="1">
      <alignment horizontal="right"/>
      <protection hidden="1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vertical="center" wrapText="1"/>
      <protection hidden="1"/>
    </xf>
    <xf numFmtId="0" fontId="8" fillId="0" borderId="25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00" workbookViewId="0">
      <selection activeCell="I24" sqref="I24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.71093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8" t="s">
        <v>248</v>
      </c>
      <c r="B1" s="189"/>
      <c r="C1" s="189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76" t="s">
        <v>249</v>
      </c>
      <c r="B2" s="177"/>
      <c r="C2" s="177"/>
      <c r="D2" s="178"/>
      <c r="E2" s="118" t="s">
        <v>344</v>
      </c>
      <c r="F2" s="12"/>
      <c r="G2" s="13" t="s">
        <v>250</v>
      </c>
      <c r="H2" s="118" t="s">
        <v>345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79" t="s">
        <v>317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59" t="s">
        <v>251</v>
      </c>
      <c r="B6" s="160"/>
      <c r="C6" s="163" t="s">
        <v>323</v>
      </c>
      <c r="D6" s="158"/>
      <c r="E6" s="126"/>
      <c r="F6" s="126"/>
      <c r="G6" s="126"/>
      <c r="H6" s="126"/>
      <c r="I6" s="127"/>
      <c r="J6" s="10"/>
      <c r="K6" s="10"/>
      <c r="L6" s="10"/>
    </row>
    <row r="7" spans="1:12">
      <c r="A7" s="92"/>
      <c r="B7" s="22"/>
      <c r="C7" s="20"/>
      <c r="D7" s="20"/>
      <c r="E7" s="126"/>
      <c r="F7" s="126"/>
      <c r="G7" s="126"/>
      <c r="H7" s="126"/>
      <c r="I7" s="127"/>
      <c r="J7" s="10"/>
      <c r="K7" s="10"/>
      <c r="L7" s="10"/>
    </row>
    <row r="8" spans="1:12">
      <c r="A8" s="184" t="s">
        <v>252</v>
      </c>
      <c r="B8" s="185"/>
      <c r="C8" s="163" t="s">
        <v>324</v>
      </c>
      <c r="D8" s="158"/>
      <c r="E8" s="126"/>
      <c r="F8" s="126"/>
      <c r="G8" s="126"/>
      <c r="H8" s="126"/>
      <c r="I8" s="104"/>
      <c r="J8" s="10"/>
      <c r="K8" s="10"/>
      <c r="L8" s="10"/>
    </row>
    <row r="9" spans="1:12">
      <c r="A9" s="94"/>
      <c r="B9" s="50"/>
      <c r="C9" s="20"/>
      <c r="D9" s="128"/>
      <c r="E9" s="20"/>
      <c r="F9" s="20"/>
      <c r="G9" s="20"/>
      <c r="H9" s="20"/>
      <c r="I9" s="104"/>
      <c r="J9" s="10"/>
      <c r="K9" s="10"/>
      <c r="L9" s="10"/>
    </row>
    <row r="10" spans="1:12">
      <c r="A10" s="161" t="s">
        <v>253</v>
      </c>
      <c r="B10" s="186"/>
      <c r="C10" s="163" t="s">
        <v>325</v>
      </c>
      <c r="D10" s="158"/>
      <c r="E10" s="20"/>
      <c r="F10" s="20"/>
      <c r="G10" s="20"/>
      <c r="H10" s="20"/>
      <c r="I10" s="104"/>
      <c r="J10" s="10"/>
      <c r="K10" s="10"/>
      <c r="L10" s="10"/>
    </row>
    <row r="11" spans="1:12">
      <c r="A11" s="187"/>
      <c r="B11" s="186"/>
      <c r="C11" s="20"/>
      <c r="D11" s="20"/>
      <c r="E11" s="20"/>
      <c r="F11" s="20"/>
      <c r="G11" s="20"/>
      <c r="H11" s="20"/>
      <c r="I11" s="104"/>
      <c r="J11" s="10"/>
      <c r="K11" s="10"/>
      <c r="L11" s="10"/>
    </row>
    <row r="12" spans="1:12">
      <c r="A12" s="159" t="s">
        <v>254</v>
      </c>
      <c r="B12" s="160"/>
      <c r="C12" s="167" t="s">
        <v>326</v>
      </c>
      <c r="D12" s="175"/>
      <c r="E12" s="175"/>
      <c r="F12" s="175"/>
      <c r="G12" s="175"/>
      <c r="H12" s="175"/>
      <c r="I12" s="164"/>
      <c r="J12" s="10"/>
      <c r="K12" s="10"/>
      <c r="L12" s="10"/>
    </row>
    <row r="13" spans="1:12">
      <c r="A13" s="92"/>
      <c r="B13" s="22"/>
      <c r="C13" s="34"/>
      <c r="D13" s="20"/>
      <c r="E13" s="20"/>
      <c r="F13" s="20"/>
      <c r="G13" s="20"/>
      <c r="H13" s="20"/>
      <c r="I13" s="104"/>
      <c r="J13" s="10"/>
      <c r="K13" s="10"/>
      <c r="L13" s="10"/>
    </row>
    <row r="14" spans="1:12">
      <c r="A14" s="159" t="s">
        <v>255</v>
      </c>
      <c r="B14" s="160"/>
      <c r="C14" s="202">
        <v>10000</v>
      </c>
      <c r="D14" s="203"/>
      <c r="E14" s="20"/>
      <c r="F14" s="167" t="s">
        <v>327</v>
      </c>
      <c r="G14" s="175"/>
      <c r="H14" s="175"/>
      <c r="I14" s="164"/>
      <c r="J14" s="10"/>
      <c r="K14" s="10"/>
      <c r="L14" s="10"/>
    </row>
    <row r="15" spans="1:1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>
      <c r="A16" s="159" t="s">
        <v>256</v>
      </c>
      <c r="B16" s="160"/>
      <c r="C16" s="167" t="s">
        <v>328</v>
      </c>
      <c r="D16" s="175"/>
      <c r="E16" s="175"/>
      <c r="F16" s="175"/>
      <c r="G16" s="175"/>
      <c r="H16" s="175"/>
      <c r="I16" s="164"/>
      <c r="J16" s="10"/>
      <c r="K16" s="10"/>
      <c r="L16" s="10"/>
    </row>
    <row r="17" spans="1:1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>
      <c r="A18" s="159" t="s">
        <v>257</v>
      </c>
      <c r="B18" s="160"/>
      <c r="C18" s="199" t="s">
        <v>329</v>
      </c>
      <c r="D18" s="200"/>
      <c r="E18" s="200"/>
      <c r="F18" s="200"/>
      <c r="G18" s="200"/>
      <c r="H18" s="200"/>
      <c r="I18" s="201"/>
      <c r="J18" s="10"/>
      <c r="K18" s="10"/>
      <c r="L18" s="10"/>
    </row>
    <row r="19" spans="1:1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>
      <c r="A20" s="159" t="s">
        <v>258</v>
      </c>
      <c r="B20" s="160"/>
      <c r="C20" s="199" t="s">
        <v>330</v>
      </c>
      <c r="D20" s="200"/>
      <c r="E20" s="200"/>
      <c r="F20" s="200"/>
      <c r="G20" s="200"/>
      <c r="H20" s="200"/>
      <c r="I20" s="201"/>
      <c r="J20" s="10"/>
      <c r="K20" s="10"/>
      <c r="L20" s="10"/>
    </row>
    <row r="21" spans="1:1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>
      <c r="A22" s="159" t="s">
        <v>259</v>
      </c>
      <c r="B22" s="160"/>
      <c r="C22" s="119">
        <v>133</v>
      </c>
      <c r="D22" s="167" t="s">
        <v>327</v>
      </c>
      <c r="E22" s="182"/>
      <c r="F22" s="183"/>
      <c r="G22" s="159"/>
      <c r="H22" s="198"/>
      <c r="I22" s="95"/>
      <c r="J22" s="10"/>
      <c r="K22" s="10"/>
      <c r="L22" s="10"/>
    </row>
    <row r="23" spans="1:1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>
      <c r="A24" s="159" t="s">
        <v>260</v>
      </c>
      <c r="B24" s="160"/>
      <c r="C24" s="119">
        <v>21</v>
      </c>
      <c r="D24" s="167" t="s">
        <v>331</v>
      </c>
      <c r="E24" s="182"/>
      <c r="F24" s="182"/>
      <c r="G24" s="183"/>
      <c r="H24" s="51" t="s">
        <v>261</v>
      </c>
      <c r="I24" s="141">
        <v>105</v>
      </c>
      <c r="J24" s="10"/>
      <c r="K24" s="10"/>
      <c r="L24" s="10"/>
    </row>
    <row r="25" spans="1:12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>
      <c r="A26" s="159" t="s">
        <v>262</v>
      </c>
      <c r="B26" s="160"/>
      <c r="C26" s="120" t="s">
        <v>332</v>
      </c>
      <c r="D26" s="25"/>
      <c r="E26" s="33"/>
      <c r="F26" s="24"/>
      <c r="G26" s="190" t="s">
        <v>263</v>
      </c>
      <c r="H26" s="160"/>
      <c r="I26" s="121" t="s">
        <v>333</v>
      </c>
      <c r="J26" s="10"/>
      <c r="K26" s="10"/>
      <c r="L26" s="10"/>
    </row>
    <row r="27" spans="1:1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>
      <c r="A28" s="193" t="s">
        <v>264</v>
      </c>
      <c r="B28" s="194"/>
      <c r="C28" s="195"/>
      <c r="D28" s="195"/>
      <c r="E28" s="196" t="s">
        <v>265</v>
      </c>
      <c r="F28" s="197"/>
      <c r="G28" s="197"/>
      <c r="H28" s="191" t="s">
        <v>266</v>
      </c>
      <c r="I28" s="192"/>
      <c r="J28" s="10"/>
      <c r="K28" s="10"/>
      <c r="L28" s="10"/>
    </row>
    <row r="29" spans="1:1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>
      <c r="A30" s="165"/>
      <c r="B30" s="166"/>
      <c r="C30" s="166"/>
      <c r="D30" s="168"/>
      <c r="E30" s="165"/>
      <c r="F30" s="166"/>
      <c r="G30" s="166"/>
      <c r="H30" s="169"/>
      <c r="I30" s="170"/>
      <c r="J30" s="10"/>
      <c r="K30" s="10"/>
      <c r="L30" s="10"/>
    </row>
    <row r="31" spans="1:12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>
      <c r="A32" s="165"/>
      <c r="B32" s="166"/>
      <c r="C32" s="166"/>
      <c r="D32" s="168"/>
      <c r="E32" s="165"/>
      <c r="F32" s="166"/>
      <c r="G32" s="166"/>
      <c r="H32" s="169"/>
      <c r="I32" s="170"/>
      <c r="J32" s="10"/>
      <c r="K32" s="10"/>
      <c r="L32" s="10"/>
    </row>
    <row r="33" spans="1:1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>
      <c r="A34" s="165"/>
      <c r="B34" s="166"/>
      <c r="C34" s="166"/>
      <c r="D34" s="168"/>
      <c r="E34" s="165"/>
      <c r="F34" s="166"/>
      <c r="G34" s="166"/>
      <c r="H34" s="169"/>
      <c r="I34" s="170"/>
      <c r="J34" s="10"/>
      <c r="K34" s="10"/>
      <c r="L34" s="10"/>
    </row>
    <row r="35" spans="1:1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>
      <c r="A36" s="165"/>
      <c r="B36" s="166"/>
      <c r="C36" s="166"/>
      <c r="D36" s="168"/>
      <c r="E36" s="165"/>
      <c r="F36" s="166"/>
      <c r="G36" s="166"/>
      <c r="H36" s="169"/>
      <c r="I36" s="170"/>
      <c r="J36" s="10"/>
      <c r="K36" s="10"/>
      <c r="L36" s="10"/>
    </row>
    <row r="37" spans="1:12">
      <c r="A37" s="101"/>
      <c r="B37" s="30"/>
      <c r="C37" s="146"/>
      <c r="D37" s="147"/>
      <c r="E37" s="16"/>
      <c r="F37" s="146"/>
      <c r="G37" s="147"/>
      <c r="H37" s="16"/>
      <c r="I37" s="93"/>
      <c r="J37" s="10"/>
      <c r="K37" s="10"/>
      <c r="L37" s="10"/>
    </row>
    <row r="38" spans="1:12">
      <c r="A38" s="165"/>
      <c r="B38" s="166"/>
      <c r="C38" s="166"/>
      <c r="D38" s="168"/>
      <c r="E38" s="165"/>
      <c r="F38" s="166"/>
      <c r="G38" s="166"/>
      <c r="H38" s="169"/>
      <c r="I38" s="170"/>
      <c r="J38" s="10"/>
      <c r="K38" s="10"/>
      <c r="L38" s="10"/>
    </row>
    <row r="39" spans="1:1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>
      <c r="A40" s="165"/>
      <c r="B40" s="166"/>
      <c r="C40" s="166"/>
      <c r="D40" s="168"/>
      <c r="E40" s="165"/>
      <c r="F40" s="166"/>
      <c r="G40" s="166"/>
      <c r="H40" s="169"/>
      <c r="I40" s="170"/>
      <c r="J40" s="10"/>
      <c r="K40" s="10"/>
      <c r="L40" s="10"/>
    </row>
    <row r="41" spans="1:12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>
      <c r="A44" s="161" t="s">
        <v>267</v>
      </c>
      <c r="B44" s="162"/>
      <c r="C44" s="163" t="s">
        <v>334</v>
      </c>
      <c r="D44" s="158"/>
      <c r="E44" s="26"/>
      <c r="F44" s="167" t="s">
        <v>335</v>
      </c>
      <c r="G44" s="166"/>
      <c r="H44" s="166"/>
      <c r="I44" s="168"/>
      <c r="J44" s="10"/>
      <c r="K44" s="10"/>
      <c r="L44" s="10"/>
    </row>
    <row r="45" spans="1:12">
      <c r="A45" s="101"/>
      <c r="B45" s="30"/>
      <c r="C45" s="146"/>
      <c r="D45" s="147"/>
      <c r="E45" s="16"/>
      <c r="F45" s="146"/>
      <c r="G45" s="148"/>
      <c r="H45" s="35"/>
      <c r="I45" s="105"/>
      <c r="J45" s="10"/>
      <c r="K45" s="10"/>
      <c r="L45" s="10"/>
    </row>
    <row r="46" spans="1:12">
      <c r="A46" s="161" t="s">
        <v>268</v>
      </c>
      <c r="B46" s="162"/>
      <c r="C46" s="167" t="s">
        <v>336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>
      <c r="A48" s="161" t="s">
        <v>270</v>
      </c>
      <c r="B48" s="162"/>
      <c r="C48" s="163" t="s">
        <v>337</v>
      </c>
      <c r="D48" s="157"/>
      <c r="E48" s="158"/>
      <c r="F48" s="16"/>
      <c r="G48" s="51" t="s">
        <v>271</v>
      </c>
      <c r="H48" s="163" t="s">
        <v>338</v>
      </c>
      <c r="I48" s="158"/>
      <c r="J48" s="10"/>
      <c r="K48" s="10"/>
      <c r="L48" s="10"/>
    </row>
    <row r="49" spans="1:1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>
      <c r="A50" s="161" t="s">
        <v>257</v>
      </c>
      <c r="B50" s="162"/>
      <c r="C50" s="156" t="s">
        <v>329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>
      <c r="A52" s="159" t="s">
        <v>272</v>
      </c>
      <c r="B52" s="160"/>
      <c r="C52" s="163" t="s">
        <v>341</v>
      </c>
      <c r="D52" s="157"/>
      <c r="E52" s="157"/>
      <c r="F52" s="157"/>
      <c r="G52" s="157"/>
      <c r="H52" s="157"/>
      <c r="I52" s="164"/>
      <c r="J52" s="10"/>
      <c r="K52" s="10"/>
      <c r="L52" s="10"/>
    </row>
    <row r="53" spans="1:12">
      <c r="A53" s="106"/>
      <c r="B53" s="20"/>
      <c r="C53" s="142" t="s">
        <v>273</v>
      </c>
      <c r="D53" s="142"/>
      <c r="E53" s="142"/>
      <c r="F53" s="142"/>
      <c r="G53" s="142"/>
      <c r="H53" s="142"/>
      <c r="I53" s="107"/>
      <c r="J53" s="10"/>
      <c r="K53" s="10"/>
      <c r="L53" s="10"/>
    </row>
    <row r="54" spans="1:1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>
      <c r="A55" s="106"/>
      <c r="B55" s="151" t="s">
        <v>274</v>
      </c>
      <c r="C55" s="152"/>
      <c r="D55" s="152"/>
      <c r="E55" s="152"/>
      <c r="F55" s="49"/>
      <c r="G55" s="49"/>
      <c r="H55" s="49"/>
      <c r="I55" s="108"/>
      <c r="J55" s="10"/>
      <c r="K55" s="10"/>
      <c r="L55" s="10"/>
    </row>
    <row r="56" spans="1:12">
      <c r="A56" s="106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>
      <c r="A57" s="106"/>
      <c r="B57" s="153" t="s">
        <v>307</v>
      </c>
      <c r="C57" s="154"/>
      <c r="D57" s="154"/>
      <c r="E57" s="154"/>
      <c r="F57" s="154"/>
      <c r="G57" s="154"/>
      <c r="H57" s="154"/>
      <c r="I57" s="108"/>
      <c r="J57" s="10"/>
      <c r="K57" s="10"/>
      <c r="L57" s="10"/>
    </row>
    <row r="58" spans="1:12">
      <c r="A58" s="106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>
      <c r="A59" s="106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43" t="s">
        <v>277</v>
      </c>
      <c r="H62" s="144"/>
      <c r="I62" s="145"/>
      <c r="J62" s="10"/>
      <c r="K62" s="10"/>
      <c r="L62" s="10"/>
    </row>
    <row r="63" spans="1:12">
      <c r="A63" s="114"/>
      <c r="B63" s="115"/>
      <c r="C63" s="116"/>
      <c r="D63" s="116"/>
      <c r="E63" s="116"/>
      <c r="F63" s="116"/>
      <c r="G63" s="149"/>
      <c r="H63" s="150"/>
      <c r="I63" s="117"/>
      <c r="J63" s="10"/>
      <c r="K63" s="10"/>
      <c r="L63" s="10"/>
    </row>
  </sheetData>
  <mergeCells count="73">
    <mergeCell ref="A1:C1"/>
    <mergeCell ref="A32:D32"/>
    <mergeCell ref="G26:H26"/>
    <mergeCell ref="A26:B26"/>
    <mergeCell ref="H32:I32"/>
    <mergeCell ref="H28:I28"/>
    <mergeCell ref="A28:D28"/>
    <mergeCell ref="E32:G32"/>
    <mergeCell ref="E30:G30"/>
    <mergeCell ref="H30:I30"/>
    <mergeCell ref="A18:B18"/>
    <mergeCell ref="A12:B12"/>
    <mergeCell ref="A16:B16"/>
    <mergeCell ref="A14:B14"/>
    <mergeCell ref="A30:D30"/>
    <mergeCell ref="A22:B22"/>
    <mergeCell ref="A2:D2"/>
    <mergeCell ref="A4:I4"/>
    <mergeCell ref="A6:B6"/>
    <mergeCell ref="C6:D6"/>
    <mergeCell ref="F37:G37"/>
    <mergeCell ref="D24:G24"/>
    <mergeCell ref="A8:B8"/>
    <mergeCell ref="C8:D8"/>
    <mergeCell ref="A10:B11"/>
    <mergeCell ref="A20:B20"/>
    <mergeCell ref="A24:B24"/>
    <mergeCell ref="D22:F22"/>
    <mergeCell ref="E28:G28"/>
    <mergeCell ref="G22:H22"/>
    <mergeCell ref="C20:I20"/>
    <mergeCell ref="C18:I18"/>
    <mergeCell ref="D31:G31"/>
    <mergeCell ref="F14:I14"/>
    <mergeCell ref="C10:D10"/>
    <mergeCell ref="A34:D34"/>
    <mergeCell ref="E34:G34"/>
    <mergeCell ref="H34:I34"/>
    <mergeCell ref="C14:D14"/>
    <mergeCell ref="C12:I12"/>
    <mergeCell ref="C16:I16"/>
    <mergeCell ref="A36:D36"/>
    <mergeCell ref="H36:I36"/>
    <mergeCell ref="A46:B46"/>
    <mergeCell ref="C46:I46"/>
    <mergeCell ref="E36:G36"/>
    <mergeCell ref="H40:I40"/>
    <mergeCell ref="A40:D40"/>
    <mergeCell ref="E40:G40"/>
    <mergeCell ref="H38:I38"/>
    <mergeCell ref="A38:D38"/>
    <mergeCell ref="E38:G38"/>
    <mergeCell ref="C37:D37"/>
    <mergeCell ref="A48:B48"/>
    <mergeCell ref="C48:E48"/>
    <mergeCell ref="H48:I48"/>
    <mergeCell ref="A44:B44"/>
    <mergeCell ref="C44:D44"/>
    <mergeCell ref="F44:I44"/>
    <mergeCell ref="C53:H53"/>
    <mergeCell ref="G62:I62"/>
    <mergeCell ref="C45:D45"/>
    <mergeCell ref="F45:G45"/>
    <mergeCell ref="G63:H63"/>
    <mergeCell ref="B55:E55"/>
    <mergeCell ref="B56:I56"/>
    <mergeCell ref="C50:I50"/>
    <mergeCell ref="A52:B52"/>
    <mergeCell ref="A50:B50"/>
    <mergeCell ref="C52:I52"/>
    <mergeCell ref="B59:I59"/>
    <mergeCell ref="B58:I58"/>
    <mergeCell ref="B57:H57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1"/>
  <sheetViews>
    <sheetView view="pageBreakPreview" zoomScale="110" workbookViewId="0">
      <selection activeCell="M11" sqref="M11"/>
    </sheetView>
  </sheetViews>
  <sheetFormatPr defaultRowHeight="12.75"/>
  <cols>
    <col min="1" max="9" width="9.140625" style="52"/>
    <col min="10" max="10" width="11.28515625" style="52" customWidth="1"/>
    <col min="11" max="11" width="12.28515625" style="71" customWidth="1"/>
    <col min="12" max="12" width="11.28515625" style="52" bestFit="1" customWidth="1"/>
    <col min="13" max="13" width="16.7109375" style="52" bestFit="1" customWidth="1"/>
    <col min="14" max="14" width="15.140625" style="52" bestFit="1" customWidth="1"/>
    <col min="15" max="16384" width="9.140625" style="52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>
      <c r="A3" s="206" t="s">
        <v>339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278</v>
      </c>
      <c r="J4" s="59" t="s">
        <v>319</v>
      </c>
      <c r="K4" s="60" t="s">
        <v>320</v>
      </c>
    </row>
    <row r="5" spans="1:11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772221409</v>
      </c>
      <c r="K8" s="53">
        <f>K9+K16+K26+K35+K39</f>
        <v>778900948.25</v>
      </c>
    </row>
    <row r="9" spans="1:11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0</v>
      </c>
      <c r="K9" s="53">
        <f>SUM(K10:K15)</f>
        <v>0</v>
      </c>
    </row>
    <row r="10" spans="1:11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202617539</v>
      </c>
      <c r="K16" s="53">
        <f>SUM(K17:K25)</f>
        <v>205998334.44999999</v>
      </c>
    </row>
    <row r="17" spans="1:13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13915295</v>
      </c>
      <c r="K17" s="7">
        <v>13915295</v>
      </c>
    </row>
    <row r="18" spans="1:13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79380084</v>
      </c>
      <c r="K18" s="7">
        <v>78045613.449999988</v>
      </c>
    </row>
    <row r="19" spans="1:13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150074</v>
      </c>
      <c r="K19" s="7">
        <v>170635</v>
      </c>
    </row>
    <row r="20" spans="1:13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196110</v>
      </c>
      <c r="K20" s="7">
        <v>101935</v>
      </c>
    </row>
    <row r="21" spans="1:13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  <c r="L21" s="125"/>
    </row>
    <row r="22" spans="1:13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3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25244361</v>
      </c>
      <c r="K23" s="7"/>
    </row>
    <row r="24" spans="1:13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34796</v>
      </c>
      <c r="K24" s="7">
        <v>34796</v>
      </c>
    </row>
    <row r="25" spans="1:13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83696819</v>
      </c>
      <c r="K25" s="7">
        <v>113730060</v>
      </c>
    </row>
    <row r="26" spans="1:13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569603870</v>
      </c>
      <c r="K26" s="53">
        <f>SUM(K27:K34)</f>
        <v>572902613.80000007</v>
      </c>
    </row>
    <row r="27" spans="1:13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99753282</v>
      </c>
      <c r="K27" s="7">
        <v>528410405.2100001</v>
      </c>
    </row>
    <row r="28" spans="1:13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433123610</v>
      </c>
      <c r="K28" s="7">
        <v>5817897.71</v>
      </c>
    </row>
    <row r="29" spans="1:13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26935953</v>
      </c>
      <c r="K29" s="7">
        <v>26935952.609999999</v>
      </c>
    </row>
    <row r="30" spans="1:13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3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131">
        <v>102000</v>
      </c>
      <c r="K31" s="7">
        <v>102761.24</v>
      </c>
      <c r="M31" s="125"/>
    </row>
    <row r="32" spans="1:13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>
        <v>1946572.1</v>
      </c>
    </row>
    <row r="33" spans="1:13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  <c r="M33" s="125"/>
    </row>
    <row r="34" spans="1:13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9689025</v>
      </c>
      <c r="K34" s="7">
        <v>9689024.9299999997</v>
      </c>
      <c r="M34" s="125"/>
    </row>
    <row r="35" spans="1:13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0</v>
      </c>
      <c r="K35" s="53"/>
    </row>
    <row r="36" spans="1:13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3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3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3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3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339265604</v>
      </c>
      <c r="K40" s="53">
        <f>K41+K49+K56+K64</f>
        <v>342846706.19</v>
      </c>
    </row>
    <row r="41" spans="1:13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261383674</v>
      </c>
      <c r="K41" s="53">
        <f>SUM(K42:K48)</f>
        <v>245668336.44999999</v>
      </c>
    </row>
    <row r="42" spans="1:13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11643</v>
      </c>
      <c r="K42" s="7">
        <v>134425.60000000001</v>
      </c>
    </row>
    <row r="43" spans="1:13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18925217</v>
      </c>
      <c r="K43" s="7">
        <v>19250673.789999999</v>
      </c>
    </row>
    <row r="44" spans="1:13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242446814</v>
      </c>
      <c r="K44" s="7">
        <v>226283237.06</v>
      </c>
    </row>
    <row r="45" spans="1:13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/>
      <c r="K45" s="7"/>
    </row>
    <row r="46" spans="1:13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3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3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4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57554402</v>
      </c>
      <c r="K49" s="53">
        <f>SUM(K50:K55)</f>
        <v>75699284.450000003</v>
      </c>
      <c r="N49" s="125"/>
    </row>
    <row r="50" spans="1:14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8818163</v>
      </c>
      <c r="K50" s="7">
        <v>7423366.290000001</v>
      </c>
    </row>
    <row r="51" spans="1:14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43282238</v>
      </c>
      <c r="K51" s="7">
        <v>32197027</v>
      </c>
      <c r="M51" s="129"/>
      <c r="N51" s="129"/>
    </row>
    <row r="52" spans="1:14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4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99951</v>
      </c>
      <c r="K53" s="7">
        <v>19662.560000000001</v>
      </c>
    </row>
    <row r="54" spans="1:14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439507</v>
      </c>
      <c r="K54" s="7">
        <v>1058181.6000000001</v>
      </c>
    </row>
    <row r="55" spans="1:14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132">
        <v>4914543</v>
      </c>
      <c r="K55" s="7">
        <v>35001047</v>
      </c>
    </row>
    <row r="56" spans="1:14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16858538</v>
      </c>
      <c r="K56" s="53">
        <f>SUM(K57:K63)</f>
        <v>14736139.18</v>
      </c>
    </row>
    <row r="57" spans="1:14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4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9769694</v>
      </c>
      <c r="K58" s="7">
        <v>9839958.7400000002</v>
      </c>
    </row>
    <row r="59" spans="1:14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4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  <c r="M60" s="125"/>
    </row>
    <row r="61" spans="1:14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1745827</v>
      </c>
      <c r="K61" s="7">
        <v>772512.16</v>
      </c>
    </row>
    <row r="62" spans="1:14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5343017</v>
      </c>
      <c r="K62" s="7">
        <v>4123668.28</v>
      </c>
    </row>
    <row r="63" spans="1:14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  <c r="M63" s="125"/>
    </row>
    <row r="64" spans="1:14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3468990</v>
      </c>
      <c r="K64" s="7">
        <v>6742946.1099999985</v>
      </c>
    </row>
    <row r="65" spans="1:11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56579525</v>
      </c>
      <c r="K65" s="7">
        <v>56579524.850000001</v>
      </c>
    </row>
    <row r="66" spans="1:11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1168066538</v>
      </c>
      <c r="K66" s="53">
        <f>K7+K8+K40+K65</f>
        <v>1178327179.29</v>
      </c>
    </row>
    <row r="67" spans="1:11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156300000</v>
      </c>
      <c r="K67" s="8">
        <v>143209732</v>
      </c>
    </row>
    <row r="68" spans="1:11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54">
        <f>J70+J71+J72+J78+J79+J82+J85</f>
        <v>415786437.42000002</v>
      </c>
      <c r="K69" s="54">
        <f>K70+K71+K72+K78+K79+K82+K85</f>
        <v>381112234.74000001</v>
      </c>
    </row>
    <row r="70" spans="1:11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270904000</v>
      </c>
      <c r="K70" s="7">
        <v>270904000</v>
      </c>
    </row>
    <row r="71" spans="1:11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160634352</v>
      </c>
      <c r="K71" s="7">
        <v>160634352</v>
      </c>
    </row>
    <row r="72" spans="1:11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19157791.420000002</v>
      </c>
      <c r="K72" s="53">
        <f>K73+K74-K75+K76+K77</f>
        <v>17805420.91</v>
      </c>
    </row>
    <row r="73" spans="1:11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8250000</v>
      </c>
      <c r="K73" s="7">
        <v>8250000</v>
      </c>
    </row>
    <row r="74" spans="1:11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9000000</v>
      </c>
      <c r="K74" s="7">
        <v>9000000</v>
      </c>
    </row>
    <row r="75" spans="1:11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1907791.42</v>
      </c>
      <c r="K77" s="7">
        <v>555420.91</v>
      </c>
    </row>
    <row r="78" spans="1:11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133">
        <v>40584018</v>
      </c>
      <c r="K78" s="7">
        <v>40003740.829999998</v>
      </c>
    </row>
    <row r="79" spans="1:11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0</v>
      </c>
      <c r="K79" s="53">
        <f>K80-K81</f>
        <v>-75493724</v>
      </c>
    </row>
    <row r="80" spans="1:11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>
        <v>75493724</v>
      </c>
    </row>
    <row r="82" spans="1:11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-75493724</v>
      </c>
      <c r="K82" s="53">
        <f>K83-K84</f>
        <v>-32741555</v>
      </c>
    </row>
    <row r="83" spans="1:11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/>
    </row>
    <row r="84" spans="1:11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75493724</v>
      </c>
      <c r="K84" s="7">
        <v>32741555</v>
      </c>
    </row>
    <row r="85" spans="1:11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13457014</v>
      </c>
      <c r="K86" s="53">
        <f>SUM(K87:K89)</f>
        <v>13457014</v>
      </c>
    </row>
    <row r="87" spans="1:11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13457014</v>
      </c>
      <c r="K89" s="7">
        <v>13457014</v>
      </c>
    </row>
    <row r="90" spans="1:11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172417840</v>
      </c>
      <c r="K90" s="53">
        <f>SUM(K91:K99)</f>
        <v>172334143</v>
      </c>
    </row>
    <row r="91" spans="1:11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/>
      <c r="K93" s="7"/>
    </row>
    <row r="94" spans="1:11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162173130</v>
      </c>
      <c r="K96" s="7">
        <v>162204698</v>
      </c>
    </row>
    <row r="97" spans="1:14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4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4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134">
        <v>10244710</v>
      </c>
      <c r="K99" s="7">
        <v>10129445</v>
      </c>
    </row>
    <row r="100" spans="1:14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543796384</v>
      </c>
      <c r="K100" s="53">
        <f>SUM(K101:K112)</f>
        <v>571896570.89999998</v>
      </c>
      <c r="N100" s="125"/>
    </row>
    <row r="101" spans="1:14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135">
        <v>11070714</v>
      </c>
      <c r="K101" s="7">
        <v>22716485.91</v>
      </c>
    </row>
    <row r="102" spans="1:14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20000</v>
      </c>
      <c r="K102" s="7">
        <v>20000</v>
      </c>
    </row>
    <row r="103" spans="1:14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385367918</v>
      </c>
      <c r="K103" s="7">
        <v>369950424.64999998</v>
      </c>
      <c r="L103" s="125"/>
      <c r="M103" s="139"/>
    </row>
    <row r="104" spans="1:14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18034318</v>
      </c>
      <c r="K104" s="7">
        <v>40193384.700000003</v>
      </c>
    </row>
    <row r="105" spans="1:14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78512824</v>
      </c>
      <c r="K105" s="7">
        <v>81071614.920000017</v>
      </c>
      <c r="M105" s="129"/>
      <c r="N105" s="129"/>
    </row>
    <row r="106" spans="1:14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33743736</v>
      </c>
      <c r="K106" s="7">
        <v>32822169.940000001</v>
      </c>
      <c r="M106" s="140"/>
    </row>
    <row r="107" spans="1:14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  <c r="M107" s="129"/>
    </row>
    <row r="108" spans="1:14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205690</v>
      </c>
      <c r="K108" s="7">
        <v>151387.62</v>
      </c>
    </row>
    <row r="109" spans="1:14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5357740</v>
      </c>
      <c r="K109" s="7">
        <v>8812567.1599999983</v>
      </c>
    </row>
    <row r="110" spans="1:14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2454213</v>
      </c>
      <c r="K110" s="7">
        <v>2454213.39</v>
      </c>
    </row>
    <row r="111" spans="1:14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4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9029231</v>
      </c>
      <c r="K112" s="7">
        <v>13704322.609999999</v>
      </c>
    </row>
    <row r="113" spans="1:13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22608863</v>
      </c>
      <c r="K113" s="7">
        <v>39527216.239999995</v>
      </c>
    </row>
    <row r="114" spans="1:13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1168066538.4200001</v>
      </c>
      <c r="K114" s="53">
        <f>K69+K86+K90+K100+K113</f>
        <v>1178327178.8799999</v>
      </c>
    </row>
    <row r="115" spans="1:13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>
        <f>+J67</f>
        <v>156300000</v>
      </c>
      <c r="K115" s="8">
        <v>143209732</v>
      </c>
    </row>
    <row r="116" spans="1:13">
      <c r="A116" s="231" t="s">
        <v>310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  <c r="M116" s="125"/>
    </row>
    <row r="117" spans="1:13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44"/>
      <c r="J117" s="244"/>
      <c r="K117" s="245"/>
    </row>
    <row r="118" spans="1:13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3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3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3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mergeCells count="121">
    <mergeCell ref="A121:K121"/>
    <mergeCell ref="A115:H115"/>
    <mergeCell ref="A116:K116"/>
    <mergeCell ref="A117:K117"/>
    <mergeCell ref="A118:H118"/>
    <mergeCell ref="A119:H119"/>
    <mergeCell ref="A114:H114"/>
    <mergeCell ref="A113:H113"/>
    <mergeCell ref="A95:H95"/>
    <mergeCell ref="A103:H103"/>
    <mergeCell ref="A104:H104"/>
    <mergeCell ref="A100:H100"/>
    <mergeCell ref="A99:H99"/>
    <mergeCell ref="A106:H106"/>
    <mergeCell ref="A120:K120"/>
    <mergeCell ref="A91:H91"/>
    <mergeCell ref="A92:H92"/>
    <mergeCell ref="A97:H97"/>
    <mergeCell ref="A87:H87"/>
    <mergeCell ref="A102:H102"/>
    <mergeCell ref="A111:H111"/>
    <mergeCell ref="A88:H88"/>
    <mergeCell ref="A68:K68"/>
    <mergeCell ref="A69:H69"/>
    <mergeCell ref="A70:H70"/>
    <mergeCell ref="A82:H82"/>
    <mergeCell ref="A81:H81"/>
    <mergeCell ref="A90:H90"/>
    <mergeCell ref="A89:H89"/>
    <mergeCell ref="A85:H85"/>
    <mergeCell ref="A86:H86"/>
    <mergeCell ref="A83:H83"/>
    <mergeCell ref="A93:H93"/>
    <mergeCell ref="A94:H94"/>
    <mergeCell ref="A112:H112"/>
    <mergeCell ref="A108:H108"/>
    <mergeCell ref="A96:H96"/>
    <mergeCell ref="A107:H107"/>
    <mergeCell ref="A109:H109"/>
    <mergeCell ref="A98:H98"/>
    <mergeCell ref="A101:H101"/>
    <mergeCell ref="A105:H105"/>
    <mergeCell ref="A110:H110"/>
    <mergeCell ref="A72:H72"/>
    <mergeCell ref="A76:H76"/>
    <mergeCell ref="A80:H80"/>
    <mergeCell ref="A77:H77"/>
    <mergeCell ref="A84:H84"/>
    <mergeCell ref="A42:H42"/>
    <mergeCell ref="A53:H53"/>
    <mergeCell ref="A62:H62"/>
    <mergeCell ref="A61:H61"/>
    <mergeCell ref="A54:H54"/>
    <mergeCell ref="A66:H66"/>
    <mergeCell ref="A60:H60"/>
    <mergeCell ref="A79:H79"/>
    <mergeCell ref="A78:H78"/>
    <mergeCell ref="A75:H75"/>
    <mergeCell ref="A74:H74"/>
    <mergeCell ref="A63:H63"/>
    <mergeCell ref="A71:H71"/>
    <mergeCell ref="A73:H73"/>
    <mergeCell ref="A67:H67"/>
    <mergeCell ref="A52:H52"/>
    <mergeCell ref="A55:H55"/>
    <mergeCell ref="A57:H57"/>
    <mergeCell ref="A49:H49"/>
    <mergeCell ref="A50:H50"/>
    <mergeCell ref="A56:H56"/>
    <mergeCell ref="A59:H59"/>
    <mergeCell ref="A51:H51"/>
    <mergeCell ref="A65:H65"/>
    <mergeCell ref="A58:H58"/>
    <mergeCell ref="A64:H64"/>
    <mergeCell ref="A48:H48"/>
    <mergeCell ref="A33:H33"/>
    <mergeCell ref="A32:H32"/>
    <mergeCell ref="A44:H44"/>
    <mergeCell ref="A43:H43"/>
    <mergeCell ref="A35:H35"/>
    <mergeCell ref="A47:H47"/>
    <mergeCell ref="A45:H45"/>
    <mergeCell ref="A46:H46"/>
    <mergeCell ref="A36:H36"/>
    <mergeCell ref="A40:H40"/>
    <mergeCell ref="A41:H41"/>
    <mergeCell ref="A38:H38"/>
    <mergeCell ref="A5:H5"/>
    <mergeCell ref="A25:H25"/>
    <mergeCell ref="A20:H20"/>
    <mergeCell ref="A21:H21"/>
    <mergeCell ref="A23:H23"/>
    <mergeCell ref="A15:H15"/>
    <mergeCell ref="A34:H34"/>
    <mergeCell ref="A31:H31"/>
    <mergeCell ref="A37:H37"/>
    <mergeCell ref="A39:H39"/>
    <mergeCell ref="A24:H24"/>
    <mergeCell ref="A30:H30"/>
    <mergeCell ref="A7:H7"/>
    <mergeCell ref="A8:H8"/>
    <mergeCell ref="A26:H26"/>
    <mergeCell ref="A27:H27"/>
    <mergeCell ref="A29:H29"/>
    <mergeCell ref="A28:H28"/>
    <mergeCell ref="A22:H22"/>
    <mergeCell ref="A9:H9"/>
    <mergeCell ref="A1:K1"/>
    <mergeCell ref="A2:K2"/>
    <mergeCell ref="A3:K3"/>
    <mergeCell ref="A4:H4"/>
    <mergeCell ref="A6:K6"/>
    <mergeCell ref="A19:H19"/>
    <mergeCell ref="A14:H14"/>
    <mergeCell ref="A12:H12"/>
    <mergeCell ref="A10:H10"/>
    <mergeCell ref="A13:H13"/>
    <mergeCell ref="A11:H11"/>
    <mergeCell ref="A17:H17"/>
    <mergeCell ref="A18:H18"/>
    <mergeCell ref="A16:H16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 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4:J77 J80:K84 J99:J115 J7:J34 J40 J42:K67 J70:K70 K72:K77 K86:K115 J86:J96 K7:K40 J72">
      <formula1>0</formula1>
    </dataValidation>
    <dataValidation allowBlank="1" sqref="J35:J39 J41:K41 J79:K79 J97:J98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view="pageBreakPreview" zoomScale="110" workbookViewId="0">
      <selection activeCell="L11" sqref="L11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5" width="9.140625" style="52"/>
    <col min="16" max="16" width="15.7109375" style="52" bestFit="1" customWidth="1"/>
    <col min="17" max="16384" width="9.140625" style="52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18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54">
        <f>SUM(J8:J9)</f>
        <v>106662077.14</v>
      </c>
      <c r="K7" s="54">
        <f>SUM(K8:K9)</f>
        <v>75496990.939999998</v>
      </c>
      <c r="L7" s="54">
        <f>SUM(L8:L9)</f>
        <v>50086236</v>
      </c>
      <c r="M7" s="54">
        <f>SUM(M8:M9)</f>
        <v>27448563.629999999</v>
      </c>
    </row>
    <row r="8" spans="1:13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102429242.43000001</v>
      </c>
      <c r="K8" s="7">
        <v>72055392.480000004</v>
      </c>
      <c r="L8" s="7">
        <v>48771869</v>
      </c>
      <c r="M8" s="7">
        <v>27009020.23</v>
      </c>
    </row>
    <row r="9" spans="1:13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4232834.71</v>
      </c>
      <c r="K9" s="7">
        <v>3441598.46</v>
      </c>
      <c r="L9" s="7">
        <v>1314367</v>
      </c>
      <c r="M9" s="7">
        <v>439543.4</v>
      </c>
    </row>
    <row r="10" spans="1:13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113584007.83</v>
      </c>
      <c r="K10" s="53">
        <f>K11+K12+K16+K20+K21+K22+K25+K26</f>
        <v>72625071.719999999</v>
      </c>
      <c r="L10" s="53">
        <f>L11+L12+L16+L20+L21+L22+L25+L26</f>
        <v>66969641.75</v>
      </c>
      <c r="M10" s="53">
        <f>M11+M12+M16+M20+M21+M22+M25+M26</f>
        <v>34052528.409999996</v>
      </c>
    </row>
    <row r="11" spans="1:13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13910117.140000001</v>
      </c>
      <c r="K11" s="7">
        <v>16425712.49</v>
      </c>
      <c r="L11" s="7">
        <v>15838119</v>
      </c>
      <c r="M11" s="7">
        <v>9525249</v>
      </c>
    </row>
    <row r="12" spans="1:13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77059269</v>
      </c>
      <c r="K12" s="53">
        <f>SUM(K13:K15)</f>
        <v>45026267</v>
      </c>
      <c r="L12" s="53">
        <f>SUM(L13:L15)</f>
        <v>21901546.120000001</v>
      </c>
      <c r="M12" s="53">
        <f>SUM(M13:M15)</f>
        <v>12800810.860000001</v>
      </c>
    </row>
    <row r="13" spans="1:13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662422</v>
      </c>
      <c r="K13" s="7">
        <v>293752</v>
      </c>
      <c r="L13" s="7">
        <v>519665</v>
      </c>
      <c r="M13" s="7">
        <v>303799</v>
      </c>
    </row>
    <row r="14" spans="1:13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/>
      <c r="L14" s="7"/>
      <c r="M14" s="7"/>
    </row>
    <row r="15" spans="1:13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76396847</v>
      </c>
      <c r="K15" s="7">
        <v>44732515</v>
      </c>
      <c r="L15" s="7">
        <v>21381881.120000001</v>
      </c>
      <c r="M15" s="7">
        <v>12497011.860000001</v>
      </c>
    </row>
    <row r="16" spans="1:13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13367166.319999998</v>
      </c>
      <c r="K16" s="53">
        <f>SUM(K17:K19)</f>
        <v>6817239.3899999997</v>
      </c>
      <c r="L16" s="53">
        <f>SUM(L17:L19)</f>
        <v>12992627</v>
      </c>
      <c r="M16" s="53">
        <f>SUM(M17:M19)</f>
        <v>6520867.04</v>
      </c>
    </row>
    <row r="17" spans="1:16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8610478.9900000002</v>
      </c>
      <c r="K17" s="7">
        <v>4373765.0199999996</v>
      </c>
      <c r="L17" s="7">
        <v>8207811</v>
      </c>
      <c r="M17" s="7">
        <v>4134513.19</v>
      </c>
    </row>
    <row r="18" spans="1:16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2936151.55</v>
      </c>
      <c r="K18" s="7">
        <v>1403831.66</v>
      </c>
      <c r="L18" s="7">
        <v>2999729</v>
      </c>
      <c r="M18" s="7">
        <v>1514288.23</v>
      </c>
    </row>
    <row r="19" spans="1:16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1820535.78</v>
      </c>
      <c r="K19" s="7">
        <v>1039642.71</v>
      </c>
      <c r="L19" s="7">
        <v>1785087</v>
      </c>
      <c r="M19" s="7">
        <v>872065.62</v>
      </c>
    </row>
    <row r="20" spans="1:16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2271916.59</v>
      </c>
      <c r="K20" s="7">
        <v>1023868.25</v>
      </c>
      <c r="L20" s="7">
        <v>2197329</v>
      </c>
      <c r="M20" s="7">
        <v>1095066.42</v>
      </c>
    </row>
    <row r="21" spans="1:16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/>
      <c r="K21" s="7"/>
      <c r="L21" s="7">
        <v>6393406.879999999</v>
      </c>
      <c r="M21" s="7">
        <v>4110017.09</v>
      </c>
    </row>
    <row r="22" spans="1:16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518</v>
      </c>
      <c r="M22" s="53">
        <f>SUM(M23:M24)</f>
        <v>518</v>
      </c>
    </row>
    <row r="23" spans="1:16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6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>
        <v>518</v>
      </c>
      <c r="M24" s="7">
        <v>518</v>
      </c>
    </row>
    <row r="25" spans="1:16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>
        <v>5174463.49</v>
      </c>
      <c r="M25" s="7"/>
    </row>
    <row r="26" spans="1:16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6975538.7800000012</v>
      </c>
      <c r="K26" s="7">
        <v>3331984.59</v>
      </c>
      <c r="L26" s="7">
        <v>2471632.2599999998</v>
      </c>
      <c r="M26" s="7"/>
      <c r="N26" s="125"/>
      <c r="P26" s="140"/>
    </row>
    <row r="27" spans="1:16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4321355.74</v>
      </c>
      <c r="K27" s="53">
        <f>SUM(K28:K32)</f>
        <v>-332818</v>
      </c>
      <c r="L27" s="53">
        <f>SUM(L28:L32)</f>
        <v>7754182</v>
      </c>
      <c r="M27" s="53">
        <f>SUM(M28:M32)</f>
        <v>726859.19999999984</v>
      </c>
    </row>
    <row r="28" spans="1:16" ht="27" customHeight="1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/>
      <c r="K28" s="7"/>
      <c r="L28" s="7">
        <v>5155031</v>
      </c>
      <c r="M28" s="7"/>
    </row>
    <row r="29" spans="1:16" ht="29.25" customHeight="1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3420854</v>
      </c>
      <c r="K29" s="7">
        <v>-1226613</v>
      </c>
      <c r="L29" s="7">
        <v>1610916</v>
      </c>
      <c r="M29" s="7">
        <v>5389.1799999999348</v>
      </c>
    </row>
    <row r="30" spans="1:16" ht="21.75" customHeight="1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7"/>
      <c r="M30" s="7"/>
    </row>
    <row r="31" spans="1:16" ht="20.25" customHeight="1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501.74</v>
      </c>
      <c r="K31" s="7">
        <v>-6205</v>
      </c>
      <c r="L31" s="7">
        <v>1599</v>
      </c>
      <c r="M31" s="7">
        <v>1156.44</v>
      </c>
    </row>
    <row r="32" spans="1:16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900000</v>
      </c>
      <c r="K32" s="7">
        <v>900000</v>
      </c>
      <c r="L32" s="7">
        <v>986636</v>
      </c>
      <c r="M32" s="7">
        <v>720313.58</v>
      </c>
    </row>
    <row r="33" spans="1:13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25474909.539999999</v>
      </c>
      <c r="K33" s="53">
        <f>SUM(K34:K37)</f>
        <v>19060842.879999995</v>
      </c>
      <c r="L33" s="53">
        <f>SUM(L34:L37)</f>
        <v>23612331</v>
      </c>
      <c r="M33" s="53">
        <f>SUM(M34:M37)</f>
        <v>14135728.559999999</v>
      </c>
    </row>
    <row r="34" spans="1:13" ht="29.25" customHeight="1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/>
      <c r="M34" s="7"/>
    </row>
    <row r="35" spans="1:13" ht="27.75" customHeight="1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23208612.559999999</v>
      </c>
      <c r="K35" s="7">
        <v>18150345.729999997</v>
      </c>
      <c r="L35" s="7">
        <v>21457851</v>
      </c>
      <c r="M35" s="7">
        <v>13276196.359999999</v>
      </c>
    </row>
    <row r="36" spans="1:13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2266296.98</v>
      </c>
      <c r="K36" s="7">
        <v>910497.15</v>
      </c>
      <c r="L36" s="7">
        <v>1719066</v>
      </c>
      <c r="M36" s="7">
        <v>859532.2</v>
      </c>
    </row>
    <row r="37" spans="1:13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>
        <v>435414</v>
      </c>
      <c r="M37" s="7"/>
    </row>
    <row r="38" spans="1:13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110983432.88</v>
      </c>
      <c r="K42" s="53">
        <f>K7+K27+K38+K40</f>
        <v>75164172.939999998</v>
      </c>
      <c r="L42" s="53">
        <f>L7+L27+L38+L40</f>
        <v>57840418</v>
      </c>
      <c r="M42" s="53">
        <f>M7+M27+M38+M40</f>
        <v>28175422.829999998</v>
      </c>
    </row>
    <row r="43" spans="1:13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139058917.37</v>
      </c>
      <c r="K43" s="53">
        <f>K10+K33+K39+K41</f>
        <v>91685914.599999994</v>
      </c>
      <c r="L43" s="53">
        <f>L10+L33+L39+L41</f>
        <v>90581972.75</v>
      </c>
      <c r="M43" s="53">
        <f>M10+M33+M39+M41</f>
        <v>48188256.969999999</v>
      </c>
    </row>
    <row r="44" spans="1:13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-28075484.49000001</v>
      </c>
      <c r="K44" s="53">
        <f>K42-K43</f>
        <v>-16521741.659999996</v>
      </c>
      <c r="L44" s="53">
        <f>L42-L43</f>
        <v>-32741554.75</v>
      </c>
      <c r="M44" s="53">
        <f>M42-M43</f>
        <v>-20012834.140000001</v>
      </c>
    </row>
    <row r="45" spans="1:13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28075484.49000001</v>
      </c>
      <c r="K46" s="53">
        <f>IF(K43&gt;K42,K43-K42,0)</f>
        <v>16521741.659999996</v>
      </c>
      <c r="L46" s="53">
        <f>IF(L43&gt;L42,L43-L42,0)</f>
        <v>32741554.75</v>
      </c>
      <c r="M46" s="53">
        <f>IF(M43&gt;M42,M43-M42,0)</f>
        <v>20012834.140000001</v>
      </c>
    </row>
    <row r="47" spans="1:13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/>
      <c r="M47" s="7"/>
    </row>
    <row r="48" spans="1:13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-28075484.49000001</v>
      </c>
      <c r="K48" s="53">
        <f>K44-K47</f>
        <v>-16521741.659999996</v>
      </c>
      <c r="L48" s="53">
        <f>L44-L47</f>
        <v>-32741554.75</v>
      </c>
      <c r="M48" s="53">
        <f>M44-M47</f>
        <v>-20012834.140000001</v>
      </c>
    </row>
    <row r="49" spans="1:13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63" t="s">
        <v>220</v>
      </c>
      <c r="B50" s="264"/>
      <c r="C50" s="264"/>
      <c r="D50" s="264"/>
      <c r="E50" s="264"/>
      <c r="F50" s="264"/>
      <c r="G50" s="264"/>
      <c r="H50" s="265"/>
      <c r="I50" s="2">
        <v>154</v>
      </c>
      <c r="J50" s="61">
        <f>IF(J48&lt;0,-J48,0)</f>
        <v>28075484.49000001</v>
      </c>
      <c r="K50" s="61">
        <f>IF(K48&lt;0,-K48,0)</f>
        <v>16521741.659999996</v>
      </c>
      <c r="L50" s="61">
        <f>IF(L48&lt;0,-L48,0)</f>
        <v>32741554.75</v>
      </c>
      <c r="M50" s="61">
        <f>IF(M48&lt;0,-M48,0)</f>
        <v>20012834.140000001</v>
      </c>
    </row>
    <row r="51" spans="1:13" ht="12.75" customHeight="1">
      <c r="A51" s="231" t="s">
        <v>312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31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>
      <c r="A56" s="218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6">
        <v>-28075483.599999994</v>
      </c>
      <c r="K56" s="6">
        <v>-16521741.599999994</v>
      </c>
      <c r="L56" s="6">
        <v>-32741555</v>
      </c>
      <c r="M56" s="6">
        <v>-20012835</v>
      </c>
    </row>
    <row r="57" spans="1:13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-1299242</v>
      </c>
      <c r="K57" s="53">
        <f>SUM(K58:K64)</f>
        <v>-672592.09000000008</v>
      </c>
      <c r="L57" s="53">
        <f>SUM(L58:L64)</f>
        <v>-695542</v>
      </c>
      <c r="M57" s="53">
        <v>-297666</v>
      </c>
    </row>
    <row r="58" spans="1:13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24" customHeight="1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-589466</v>
      </c>
      <c r="K59" s="7">
        <v>-294732.83</v>
      </c>
      <c r="L59" s="7">
        <v>-589466</v>
      </c>
      <c r="M59" s="7">
        <v>-294733</v>
      </c>
    </row>
    <row r="60" spans="1:13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-709776</v>
      </c>
      <c r="K60" s="7">
        <v>-377859.26</v>
      </c>
      <c r="L60" s="7">
        <v>-106076</v>
      </c>
      <c r="M60" s="7">
        <v>-2933</v>
      </c>
    </row>
    <row r="61" spans="1:13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-115032</v>
      </c>
      <c r="K65" s="7">
        <v>-106573</v>
      </c>
      <c r="L65" s="7">
        <v>-115265</v>
      </c>
      <c r="M65" s="7">
        <v>-56318</v>
      </c>
    </row>
    <row r="66" spans="1:13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-1184210</v>
      </c>
      <c r="K66" s="53">
        <f>K57-K65</f>
        <v>-566019.09000000008</v>
      </c>
      <c r="L66" s="53">
        <f>L57-L65</f>
        <v>-580277</v>
      </c>
      <c r="M66" s="53">
        <f>M57-M65</f>
        <v>-241348</v>
      </c>
    </row>
    <row r="67" spans="1:13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-29259693.599999994</v>
      </c>
      <c r="K67" s="61">
        <f>K56+K66</f>
        <v>-17087760.689999994</v>
      </c>
      <c r="L67" s="61">
        <f>L56+L66</f>
        <v>-33321832</v>
      </c>
      <c r="M67" s="61">
        <f>M56+M66</f>
        <v>-20254183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mergeCells count="73">
    <mergeCell ref="A64:H64"/>
    <mergeCell ref="A54:H54"/>
    <mergeCell ref="A56:H56"/>
    <mergeCell ref="A63:H63"/>
    <mergeCell ref="A62:H62"/>
    <mergeCell ref="A55:M55"/>
    <mergeCell ref="A61:H61"/>
    <mergeCell ref="A60:H60"/>
    <mergeCell ref="A57:H57"/>
    <mergeCell ref="A46:H46"/>
    <mergeCell ref="A58:H58"/>
    <mergeCell ref="A59:H59"/>
    <mergeCell ref="A49:H49"/>
    <mergeCell ref="A48:H48"/>
    <mergeCell ref="A52:H52"/>
    <mergeCell ref="A47:H47"/>
    <mergeCell ref="A50:H50"/>
    <mergeCell ref="A51:M51"/>
    <mergeCell ref="A53:H53"/>
    <mergeCell ref="A71:H71"/>
    <mergeCell ref="A65:H65"/>
    <mergeCell ref="A66:H66"/>
    <mergeCell ref="A67:H67"/>
    <mergeCell ref="A68:M68"/>
    <mergeCell ref="A69:M69"/>
    <mergeCell ref="A70:H70"/>
    <mergeCell ref="A45:H45"/>
    <mergeCell ref="A44:H44"/>
    <mergeCell ref="A36:H36"/>
    <mergeCell ref="A37:H37"/>
    <mergeCell ref="A40:H40"/>
    <mergeCell ref="A43:H43"/>
    <mergeCell ref="A42:H42"/>
    <mergeCell ref="A41:H41"/>
    <mergeCell ref="A2:M2"/>
    <mergeCell ref="A38:H38"/>
    <mergeCell ref="A39:H39"/>
    <mergeCell ref="A1:M1"/>
    <mergeCell ref="A20:H20"/>
    <mergeCell ref="A8:H8"/>
    <mergeCell ref="A12:H12"/>
    <mergeCell ref="A13:H13"/>
    <mergeCell ref="A9:H9"/>
    <mergeCell ref="A10:H10"/>
    <mergeCell ref="A35:H35"/>
    <mergeCell ref="A31:H31"/>
    <mergeCell ref="A30:H30"/>
    <mergeCell ref="L4:M4"/>
    <mergeCell ref="A5:H5"/>
    <mergeCell ref="A6:H6"/>
    <mergeCell ref="A3:M3"/>
    <mergeCell ref="A29:H29"/>
    <mergeCell ref="A7:H7"/>
    <mergeCell ref="J4:K4"/>
    <mergeCell ref="A14:H14"/>
    <mergeCell ref="A15:H15"/>
    <mergeCell ref="A16:H16"/>
    <mergeCell ref="A28:H28"/>
    <mergeCell ref="A17:H17"/>
    <mergeCell ref="A4:H4"/>
    <mergeCell ref="A11:H11"/>
    <mergeCell ref="A26:H26"/>
    <mergeCell ref="A27:H27"/>
    <mergeCell ref="A19:H19"/>
    <mergeCell ref="A21:H21"/>
    <mergeCell ref="A22:H22"/>
    <mergeCell ref="A34:H34"/>
    <mergeCell ref="A32:H32"/>
    <mergeCell ref="A33:H33"/>
    <mergeCell ref="A18:H18"/>
    <mergeCell ref="A25:H25"/>
    <mergeCell ref="A23:H23"/>
    <mergeCell ref="A24:H2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M65:M67 K66:L67 K57:M57 L56 J70:L71 J53:L54 K61:K65 L58:L65 K58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3:M33 K27:M27 K22:M22 K21 J16:M16 K14 K10:M10 J8:J10 J13:J15 L8:L9 J7:M7 J12:M12 L13:L15 L17:L21 K23:K25 L23:L26 K28 L28:L32 J17:J46 L34:L41 K34 K39:K41">
      <formula1>0</formula1>
    </dataValidation>
  </dataValidations>
  <pageMargins left="0.75" right="0.75" top="1" bottom="1" header="0.5" footer="0.5"/>
  <pageSetup paperSize="9" scale="61" orientation="portrait" r:id="rId1"/>
  <headerFooter alignWithMargins="0"/>
  <ignoredErrors>
    <ignoredError sqref="K57 J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1"/>
  <sheetViews>
    <sheetView view="pageBreakPreview" zoomScale="110" workbookViewId="0">
      <selection activeCell="M57" sqref="M57"/>
    </sheetView>
  </sheetViews>
  <sheetFormatPr defaultRowHeight="12.75"/>
  <cols>
    <col min="1" max="9" width="9.140625" style="52"/>
    <col min="10" max="10" width="11.140625" style="52" customWidth="1"/>
    <col min="11" max="11" width="11.5703125" style="52" customWidth="1"/>
    <col min="12" max="12" width="9.140625" style="52"/>
    <col min="13" max="13" width="10.85546875" style="52" bestFit="1" customWidth="1"/>
    <col min="14" max="14" width="14.42578125" style="52" customWidth="1"/>
    <col min="15" max="15" width="9.140625" style="52"/>
    <col min="16" max="16" width="10.28515625" style="52" bestFit="1" customWidth="1"/>
    <col min="17" max="16384" width="9.140625" style="52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>
      <c r="A3" s="272" t="s">
        <v>340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279</v>
      </c>
      <c r="J4" s="67" t="s">
        <v>319</v>
      </c>
      <c r="K4" s="67" t="s">
        <v>320</v>
      </c>
    </row>
    <row r="5" spans="1:11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283</v>
      </c>
      <c r="K5" s="69" t="s">
        <v>284</v>
      </c>
    </row>
    <row r="6" spans="1:11">
      <c r="A6" s="231" t="s">
        <v>156</v>
      </c>
      <c r="B6" s="241"/>
      <c r="C6" s="241"/>
      <c r="D6" s="241"/>
      <c r="E6" s="241"/>
      <c r="F6" s="241"/>
      <c r="G6" s="241"/>
      <c r="H6" s="241"/>
      <c r="I6" s="267"/>
      <c r="J6" s="267"/>
      <c r="K6" s="268"/>
    </row>
    <row r="7" spans="1:11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-28075483.599999994</v>
      </c>
      <c r="K7" s="7">
        <v>-32741554.75</v>
      </c>
    </row>
    <row r="8" spans="1:11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2271916.59</v>
      </c>
      <c r="K8" s="7">
        <v>2197329</v>
      </c>
    </row>
    <row r="9" spans="1:11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5620114.5199999511</v>
      </c>
      <c r="K9" s="7">
        <v>35422901.459999986</v>
      </c>
    </row>
    <row r="10" spans="1:11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/>
      <c r="K10" s="7"/>
    </row>
    <row r="11" spans="1:11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13859017.050000012</v>
      </c>
      <c r="K11" s="7">
        <v>15838119</v>
      </c>
    </row>
    <row r="12" spans="1:11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20249752.151901387</v>
      </c>
      <c r="K12" s="7">
        <v>14809868</v>
      </c>
    </row>
    <row r="13" spans="1:11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13925316.711901356</v>
      </c>
      <c r="K13" s="53">
        <f>SUM(K7:K12)</f>
        <v>35526662.709999986</v>
      </c>
    </row>
    <row r="14" spans="1:11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0</v>
      </c>
      <c r="K14" s="7"/>
    </row>
    <row r="15" spans="1:11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25747330</v>
      </c>
      <c r="K15" s="7">
        <v>18144882.089999959</v>
      </c>
    </row>
    <row r="16" spans="1:11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0</v>
      </c>
      <c r="K16" s="7"/>
    </row>
    <row r="17" spans="1:16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0</v>
      </c>
      <c r="K17" s="7"/>
      <c r="M17" s="125"/>
    </row>
    <row r="18" spans="1:16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3">
        <f>SUM(J14:J17)</f>
        <v>25747330</v>
      </c>
      <c r="K18" s="53">
        <f>SUM(K14:K17)</f>
        <v>18144882.089999959</v>
      </c>
    </row>
    <row r="19" spans="1:16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17381780.620000027</v>
      </c>
    </row>
    <row r="20" spans="1:16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11822013.288098644</v>
      </c>
      <c r="K20" s="53">
        <f>IF(K18&gt;K13,K18-K13,0)</f>
        <v>0</v>
      </c>
      <c r="P20" s="125"/>
    </row>
    <row r="21" spans="1:16">
      <c r="A21" s="231" t="s">
        <v>159</v>
      </c>
      <c r="B21" s="241"/>
      <c r="C21" s="241"/>
      <c r="D21" s="241"/>
      <c r="E21" s="241"/>
      <c r="F21" s="241"/>
      <c r="G21" s="241"/>
      <c r="H21" s="241"/>
      <c r="I21" s="267"/>
      <c r="J21" s="267"/>
      <c r="K21" s="268"/>
    </row>
    <row r="22" spans="1:16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6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>
        <v>8942612.5700000077</v>
      </c>
      <c r="K23" s="7"/>
    </row>
    <row r="24" spans="1:16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/>
      <c r="K24" s="7"/>
    </row>
    <row r="25" spans="1:16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/>
      <c r="K25" s="7"/>
    </row>
    <row r="26" spans="1:16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5548594.1299999952</v>
      </c>
      <c r="K26" s="7">
        <v>874676</v>
      </c>
    </row>
    <row r="27" spans="1:16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14491206.700000003</v>
      </c>
      <c r="K27" s="64">
        <f>SUM(K22:K26)</f>
        <v>874676</v>
      </c>
    </row>
    <row r="28" spans="1:16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129119</v>
      </c>
      <c r="K28" s="7">
        <v>5578124.4499999881</v>
      </c>
    </row>
    <row r="29" spans="1:16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6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>
        <v>1946572.1</v>
      </c>
    </row>
    <row r="31" spans="1:16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53">
        <f>SUM(J28:J30)</f>
        <v>129119</v>
      </c>
      <c r="K31" s="53">
        <f>SUM(K28:K30)</f>
        <v>7524696.5499999877</v>
      </c>
    </row>
    <row r="32" spans="1:16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14362087.700000003</v>
      </c>
      <c r="K32" s="53">
        <f>IF(K27&gt;K31,K27-K31,0)</f>
        <v>0</v>
      </c>
    </row>
    <row r="33" spans="1:11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6650020.5499999877</v>
      </c>
    </row>
    <row r="34" spans="1:11">
      <c r="A34" s="231" t="s">
        <v>160</v>
      </c>
      <c r="B34" s="241"/>
      <c r="C34" s="241"/>
      <c r="D34" s="241"/>
      <c r="E34" s="241"/>
      <c r="F34" s="241"/>
      <c r="G34" s="241"/>
      <c r="H34" s="241"/>
      <c r="I34" s="267"/>
      <c r="J34" s="267"/>
      <c r="K34" s="268"/>
    </row>
    <row r="35" spans="1:11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>
        <v>9023933.3399999999</v>
      </c>
    </row>
    <row r="37" spans="1:11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0</v>
      </c>
      <c r="K38" s="53">
        <f>SUM(K35:K37)</f>
        <v>9023933.3399999999</v>
      </c>
    </row>
    <row r="39" spans="1:11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8640246</v>
      </c>
      <c r="K39" s="7">
        <v>16481737.2100001</v>
      </c>
    </row>
    <row r="40" spans="1:11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8640246</v>
      </c>
      <c r="K44" s="53">
        <f>SUM(K39:K43)</f>
        <v>16481737.2100001</v>
      </c>
    </row>
    <row r="45" spans="1:11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8640246</v>
      </c>
      <c r="K46" s="53">
        <f>IF(K44&gt;K38,K44-K38,0)</f>
        <v>7457803.8700000998</v>
      </c>
    </row>
    <row r="47" spans="1:11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3273956.1999999397</v>
      </c>
    </row>
    <row r="48" spans="1:11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IF(J20-J19+J33-J32+J46-J45&gt;0,J20-J19+J33-J32+J46-J45,0)</f>
        <v>6100171.5880986415</v>
      </c>
      <c r="K48" s="53">
        <f>IF(K20-K19+K33-K32+K46-K45&gt;0,K20-K19+K33-K32+K46-K45,0)</f>
        <v>0</v>
      </c>
    </row>
    <row r="49" spans="1:14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11365841</v>
      </c>
      <c r="K49" s="7">
        <v>3468990</v>
      </c>
    </row>
    <row r="50" spans="1:14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f>J45+J32+J19</f>
        <v>14362087.700000003</v>
      </c>
      <c r="K50" s="5">
        <f>K45+K32+K19</f>
        <v>17381780.620000027</v>
      </c>
      <c r="N50" s="125"/>
    </row>
    <row r="51" spans="1:14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f>J20+J33+J46</f>
        <v>20462259.288098644</v>
      </c>
      <c r="K51" s="5">
        <f>K20+K33+K46</f>
        <v>14107824.420000087</v>
      </c>
    </row>
    <row r="52" spans="1:14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65">
        <f>J49+J50-J51</f>
        <v>5265669.4119013585</v>
      </c>
      <c r="K52" s="61">
        <f>K49+K50-K51</f>
        <v>6742946.1999999397</v>
      </c>
      <c r="M52" s="125"/>
    </row>
    <row r="54" spans="1:14">
      <c r="N54" s="125"/>
    </row>
    <row r="55" spans="1:14">
      <c r="K55" s="125"/>
      <c r="M55" s="125"/>
    </row>
    <row r="57" spans="1:14">
      <c r="J57" s="125"/>
      <c r="K57" s="125"/>
    </row>
    <row r="58" spans="1:14">
      <c r="J58" s="125"/>
    </row>
    <row r="61" spans="1:14">
      <c r="J61" s="125"/>
      <c r="K61" s="125"/>
    </row>
  </sheetData>
  <mergeCells count="52">
    <mergeCell ref="A47:H47"/>
    <mergeCell ref="A52:H52"/>
    <mergeCell ref="A48:H48"/>
    <mergeCell ref="A49:H49"/>
    <mergeCell ref="A50:H50"/>
    <mergeCell ref="A51:H51"/>
    <mergeCell ref="A38:H38"/>
    <mergeCell ref="A23:H23"/>
    <mergeCell ref="A24:H24"/>
    <mergeCell ref="A46:H46"/>
    <mergeCell ref="A44:H44"/>
    <mergeCell ref="A31:H31"/>
    <mergeCell ref="A25:H25"/>
    <mergeCell ref="A26:H26"/>
    <mergeCell ref="A27:H27"/>
    <mergeCell ref="A28:H28"/>
    <mergeCell ref="A42:H42"/>
    <mergeCell ref="A39:H39"/>
    <mergeCell ref="A45:H45"/>
    <mergeCell ref="A41:H41"/>
    <mergeCell ref="A43:H43"/>
    <mergeCell ref="A40:H40"/>
    <mergeCell ref="A35:H35"/>
    <mergeCell ref="A37:H37"/>
    <mergeCell ref="A36:H36"/>
    <mergeCell ref="A29:H29"/>
    <mergeCell ref="A33:H33"/>
    <mergeCell ref="A34:K34"/>
    <mergeCell ref="A30:H30"/>
    <mergeCell ref="A32:H32"/>
    <mergeCell ref="A13:H13"/>
    <mergeCell ref="A22:H22"/>
    <mergeCell ref="A14:H14"/>
    <mergeCell ref="A15:H15"/>
    <mergeCell ref="A17:H17"/>
    <mergeCell ref="A18:H18"/>
    <mergeCell ref="A21:K21"/>
    <mergeCell ref="A16:H16"/>
    <mergeCell ref="A19:H19"/>
    <mergeCell ref="A20:H20"/>
    <mergeCell ref="A1:K1"/>
    <mergeCell ref="A2:K2"/>
    <mergeCell ref="A4:H4"/>
    <mergeCell ref="A10:H10"/>
    <mergeCell ref="A9:H9"/>
    <mergeCell ref="A3:K3"/>
    <mergeCell ref="A11:H11"/>
    <mergeCell ref="A12:H12"/>
    <mergeCell ref="A5:H5"/>
    <mergeCell ref="A6:K6"/>
    <mergeCell ref="A7:H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22:K26 J35:K37 J28:K30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ageMargins left="0.75" right="0.75" top="1" bottom="1" header="0.5" footer="0.5"/>
  <pageSetup paperSize="9" scale="83" orientation="portrait" r:id="rId1"/>
  <headerFooter alignWithMargins="0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4"/>
  <sheetViews>
    <sheetView view="pageBreakPreview" zoomScale="110" workbookViewId="0">
      <selection activeCell="A38" sqref="A38:H38"/>
    </sheetView>
  </sheetViews>
  <sheetFormatPr defaultRowHeight="12.75"/>
  <cols>
    <col min="1" max="16384" width="9.140625" style="52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279</v>
      </c>
      <c r="J4" s="67" t="s">
        <v>319</v>
      </c>
      <c r="K4" s="67" t="s">
        <v>320</v>
      </c>
    </row>
    <row r="5" spans="1:11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>
      <c r="A6" s="231" t="s">
        <v>156</v>
      </c>
      <c r="B6" s="241"/>
      <c r="C6" s="241"/>
      <c r="D6" s="241"/>
      <c r="E6" s="241"/>
      <c r="F6" s="241"/>
      <c r="G6" s="241"/>
      <c r="H6" s="241"/>
      <c r="I6" s="267"/>
      <c r="J6" s="267"/>
      <c r="K6" s="268"/>
    </row>
    <row r="7" spans="1:11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28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31" t="s">
        <v>159</v>
      </c>
      <c r="B22" s="241"/>
      <c r="C22" s="241"/>
      <c r="D22" s="241"/>
      <c r="E22" s="241"/>
      <c r="F22" s="241"/>
      <c r="G22" s="241"/>
      <c r="H22" s="241"/>
      <c r="I22" s="267"/>
      <c r="J22" s="267"/>
      <c r="K22" s="268"/>
    </row>
    <row r="23" spans="1:11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31" t="s">
        <v>160</v>
      </c>
      <c r="B35" s="241"/>
      <c r="C35" s="241"/>
      <c r="D35" s="241"/>
      <c r="E35" s="241"/>
      <c r="F35" s="241"/>
      <c r="G35" s="241"/>
      <c r="H35" s="241"/>
      <c r="I35" s="267">
        <v>0</v>
      </c>
      <c r="J35" s="267"/>
      <c r="K35" s="268"/>
    </row>
    <row r="36" spans="1:11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52:H52"/>
    <mergeCell ref="A39:H39"/>
    <mergeCell ref="A40:H40"/>
    <mergeCell ref="A43:H43"/>
    <mergeCell ref="A38:H38"/>
    <mergeCell ref="A47:H47"/>
    <mergeCell ref="A41:H41"/>
    <mergeCell ref="A46:H46"/>
    <mergeCell ref="A45:H45"/>
    <mergeCell ref="A44:H44"/>
    <mergeCell ref="A42:H42"/>
    <mergeCell ref="A31:H31"/>
    <mergeCell ref="A37:H37"/>
    <mergeCell ref="A36:H36"/>
    <mergeCell ref="A33:H33"/>
    <mergeCell ref="A34:H34"/>
    <mergeCell ref="A35:K35"/>
    <mergeCell ref="A32:H32"/>
    <mergeCell ref="A23:H23"/>
    <mergeCell ref="A30:H30"/>
    <mergeCell ref="A25:H25"/>
    <mergeCell ref="A26:H26"/>
    <mergeCell ref="A27:H27"/>
    <mergeCell ref="A24:H24"/>
    <mergeCell ref="A29:H29"/>
    <mergeCell ref="A28:H28"/>
    <mergeCell ref="A13:H13"/>
    <mergeCell ref="A22:K22"/>
    <mergeCell ref="A14:H14"/>
    <mergeCell ref="A15:H15"/>
    <mergeCell ref="A17:H17"/>
    <mergeCell ref="A16:H16"/>
    <mergeCell ref="A20:H20"/>
    <mergeCell ref="A19:H19"/>
    <mergeCell ref="A18:H18"/>
    <mergeCell ref="A21:H21"/>
    <mergeCell ref="A1:K1"/>
    <mergeCell ref="A2:K2"/>
    <mergeCell ref="A4:H4"/>
    <mergeCell ref="A10:H10"/>
    <mergeCell ref="A9:H9"/>
    <mergeCell ref="A3:K3"/>
    <mergeCell ref="A11:H11"/>
    <mergeCell ref="A12:H12"/>
    <mergeCell ref="A5:H5"/>
    <mergeCell ref="A6:K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view="pageBreakPreview" zoomScale="125" workbookViewId="0">
      <selection activeCell="K10" sqref="K10:K12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0.42578125" style="76" customWidth="1"/>
    <col min="11" max="11" width="9.5703125" style="76" bestFit="1" customWidth="1"/>
    <col min="12" max="12" width="11.140625" style="76" bestFit="1" customWidth="1"/>
    <col min="13" max="13" width="14.5703125" style="76" customWidth="1"/>
    <col min="14" max="16384" width="9.140625" style="76"/>
  </cols>
  <sheetData>
    <row r="1" spans="1:12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88" t="s">
        <v>282</v>
      </c>
      <c r="D2" s="288"/>
      <c r="E2" s="77">
        <v>40909</v>
      </c>
      <c r="F2" s="43" t="s">
        <v>250</v>
      </c>
      <c r="G2" s="289">
        <v>41090</v>
      </c>
      <c r="H2" s="290"/>
      <c r="I2" s="74"/>
      <c r="J2" s="74"/>
      <c r="K2" s="74"/>
      <c r="L2" s="78"/>
    </row>
    <row r="3" spans="1:12" ht="23.25">
      <c r="A3" s="291" t="s">
        <v>59</v>
      </c>
      <c r="B3" s="291"/>
      <c r="C3" s="291"/>
      <c r="D3" s="291"/>
      <c r="E3" s="291"/>
      <c r="F3" s="291"/>
      <c r="G3" s="291"/>
      <c r="H3" s="291"/>
      <c r="I3" s="80" t="s">
        <v>305</v>
      </c>
      <c r="J3" s="81" t="s">
        <v>150</v>
      </c>
      <c r="K3" s="81" t="s">
        <v>151</v>
      </c>
    </row>
    <row r="4" spans="1:12">
      <c r="A4" s="292">
        <v>1</v>
      </c>
      <c r="B4" s="292"/>
      <c r="C4" s="292"/>
      <c r="D4" s="292"/>
      <c r="E4" s="292"/>
      <c r="F4" s="292"/>
      <c r="G4" s="292"/>
      <c r="H4" s="292"/>
      <c r="I4" s="83">
        <v>2</v>
      </c>
      <c r="J4" s="82" t="s">
        <v>283</v>
      </c>
      <c r="K4" s="82" t="s">
        <v>284</v>
      </c>
    </row>
    <row r="5" spans="1:12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136">
        <v>270904000</v>
      </c>
      <c r="K5" s="7">
        <v>270904000</v>
      </c>
    </row>
    <row r="6" spans="1:12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137">
        <v>160634352</v>
      </c>
      <c r="K6" s="7">
        <v>160634352</v>
      </c>
    </row>
    <row r="7" spans="1:12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137">
        <v>19157791.420000002</v>
      </c>
      <c r="K7" s="53">
        <v>17805421</v>
      </c>
    </row>
    <row r="8" spans="1:12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137"/>
      <c r="K8" s="46">
        <v>-75493724</v>
      </c>
    </row>
    <row r="9" spans="1:12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137">
        <v>-75493724</v>
      </c>
      <c r="K9" s="7">
        <v>-32741555</v>
      </c>
    </row>
    <row r="10" spans="1:12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137">
        <v>40978841</v>
      </c>
      <c r="K10" s="46">
        <v>40507267.899999999</v>
      </c>
    </row>
    <row r="11" spans="1:12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137"/>
      <c r="K11" s="46"/>
    </row>
    <row r="12" spans="1:12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137">
        <v>-394823</v>
      </c>
      <c r="K12" s="46">
        <v>-503527</v>
      </c>
      <c r="L12" s="130"/>
    </row>
    <row r="13" spans="1:12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137">
        <v>0</v>
      </c>
      <c r="K13" s="46">
        <v>0</v>
      </c>
    </row>
    <row r="14" spans="1:12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38">
        <f>SUM(J5:J13)</f>
        <v>415786437.42000002</v>
      </c>
      <c r="K14" s="138">
        <f>SUM(K5:K13)</f>
        <v>381112234.89999998</v>
      </c>
    </row>
    <row r="15" spans="1:12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/>
      <c r="K15" s="46"/>
    </row>
    <row r="16" spans="1:12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3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  <c r="M17" s="130"/>
    </row>
    <row r="18" spans="1:13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3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3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</row>
    <row r="21" spans="1:13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9">
        <f>SUM(J15:J20)</f>
        <v>0</v>
      </c>
      <c r="K21" s="79">
        <f>SUM(K15:K20)</f>
        <v>0</v>
      </c>
    </row>
    <row r="22" spans="1:13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3">
      <c r="A23" s="295" t="s">
        <v>302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3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9"/>
      <c r="K24" s="79"/>
    </row>
    <row r="25" spans="1:13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8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K9 K5 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4:K14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316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vcelikovic</cp:lastModifiedBy>
  <cp:lastPrinted>2012-07-27T14:27:33Z</cp:lastPrinted>
  <dcterms:created xsi:type="dcterms:W3CDTF">2008-10-17T11:51:54Z</dcterms:created>
  <dcterms:modified xsi:type="dcterms:W3CDTF">2012-07-27T14:27:37Z</dcterms:modified>
</cp:coreProperties>
</file>