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 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DATA'!$A$1:$I$51</definedName>
    <definedName name="_xlnm.Print_Area" localSheetId="2">'P&amp;L '!$A$1:$M$71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<sst xmlns="http://schemas.openxmlformats.org/spreadsheetml/2006/main" count="336" uniqueCount="306">
  <si>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</si>
  <si>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</si>
  <si>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</si>
  <si>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</si>
  <si>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</si>
  <si>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</si>
  <si>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</si>
  <si>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</si>
  <si>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</si>
  <si>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</si>
  <si>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</si>
  <si>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</si>
  <si>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</si>
  <si>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</si>
  <si>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</si>
  <si>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</si>
  <si>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</si>
  <si>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</si>
  <si>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</si>
  <si>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</si>
  <si>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</si>
  <si>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</si>
  <si>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</si>
  <si>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</si>
  <si>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</si>
  <si>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</si>
  <si>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</si>
  <si>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</si>
  <si>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</si>
  <si>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</si>
  <si>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</si>
  <si>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</si>
  <si>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</si>
  <si>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</si>
  <si>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</si>
  <si>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</si>
  <si>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</si>
  <si>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</si>
  <si>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</si>
  <si>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</si>
  <si>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</si>
  <si>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</si>
  <si>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</si>
  <si>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</si>
  <si>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</si>
  <si>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</si>
  <si>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</si>
  <si>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</si>
  <si>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</si>
  <si>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</si>
  <si>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</si>
  <si>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</si>
  <si>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</si>
  <si>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</si>
  <si>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</si>
  <si>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</si>
  <si>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</si>
  <si>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</si>
  <si>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</si>
  <si>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</si>
  <si>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</si>
  <si>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</si>
  <si>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</si>
  <si>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</si>
  <si>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</si>
  <si>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</si>
  <si>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</si>
  <si>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</si>
  <si>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</si>
  <si>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</si>
  <si>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</si>
  <si>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</si>
  <si>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</si>
  <si>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</si>
  <si>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</si>
  <si>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</si>
  <si>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</si>
  <si>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</si>
  <si>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 xml:space="preserve">Note 1: Appendix to Balance sheet fill companies who make consolidated financial statements.
</t>
  </si>
  <si>
    <t xml:space="preserve">   2. Other operating income</t>
  </si>
  <si>
    <t xml:space="preserve">     5. Other financial income</t>
  </si>
  <si>
    <r>
      <t xml:space="preserve">XIII. PROFIT OR LOSS FOR THE PERIOD </t>
    </r>
    <r>
      <rPr>
        <sz val="9"/>
        <rFont val="Arial"/>
        <family val="2"/>
      </rPr>
      <t>(148-151)</t>
    </r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</si>
  <si>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</si>
  <si>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</si>
  <si>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</si>
  <si>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</si>
  <si>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</si>
  <si>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</si>
  <si>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</si>
  <si>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</si>
  <si>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</si>
  <si>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</si>
  <si>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</si>
  <si>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</si>
  <si>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</si>
  <si>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</si>
  <si>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</si>
  <si>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</si>
  <si>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</si>
  <si>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</si>
  <si>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</si>
  <si>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</si>
  <si>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</si>
  <si>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</si>
  <si>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</si>
  <si>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</si>
  <si>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</si>
  <si>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</si>
  <si>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</si>
  <si>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</si>
  <si>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</si>
  <si>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</si>
  <si>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</si>
  <si>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</si>
  <si>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</si>
  <si>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</si>
  <si>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</si>
  <si>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</si>
  <si>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</si>
  <si>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</si>
  <si>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</si>
  <si>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</si>
  <si>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</si>
  <si>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</si>
  <si>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</si>
  <si>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</si>
  <si>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</si>
  <si>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</si>
  <si>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</si>
  <si>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</si>
  <si>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</si>
  <si>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</si>
  <si>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</si>
  <si>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</si>
  <si>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</si>
  <si>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</si>
  <si>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</si>
  <si>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</si>
  <si>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</si>
  <si>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</si>
  <si>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</si>
  <si>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</si>
  <si>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</si>
  <si>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</si>
  <si>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</si>
  <si>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</si>
  <si>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</si>
  <si>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</si>
  <si>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</si>
  <si>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</si>
  <si>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</si>
  <si>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</si>
  <si>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</si>
  <si>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</si>
  <si>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</si>
  <si>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</si>
  <si>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</si>
  <si>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</si>
  <si>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</si>
  <si>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</si>
  <si>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</si>
  <si>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</si>
  <si>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</si>
  <si>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</si>
  <si>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</si>
  <si>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</si>
  <si>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</si>
  <si>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</si>
  <si>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</si>
  <si>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</si>
  <si>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</si>
  <si>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</si>
  <si>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</si>
  <si>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</si>
  <si>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</si>
  <si>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</si>
  <si>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</si>
  <si>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</si>
  <si>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</si>
  <si>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</si>
  <si>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</si>
  <si>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</si>
  <si>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</si>
  <si>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</si>
  <si>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</si>
  <si>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</si>
  <si>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</si>
  <si>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</si>
  <si>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</si>
  <si>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</si>
  <si>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</si>
  <si>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</si>
  <si>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</si>
  <si>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</si>
  <si>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</si>
  <si>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Zagrebačko računovodstvo doo</t>
  </si>
  <si>
    <t>02719673</t>
  </si>
  <si>
    <t>01/6156394</t>
  </si>
  <si>
    <t>01/6102548</t>
  </si>
  <si>
    <t>ingra@ingra.hr</t>
  </si>
  <si>
    <t>Igor Oppenheim</t>
  </si>
  <si>
    <t>7112</t>
  </si>
  <si>
    <t xml:space="preserve">   7. Provisions</t>
  </si>
  <si>
    <t xml:space="preserve">   8. Other operating expenses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</si>
  <si>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</si>
  <si>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</si>
  <si>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</si>
  <si>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</si>
  <si>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</si>
  <si>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</si>
  <si>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</si>
  <si>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</si>
  <si>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</si>
  <si>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</si>
  <si>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</si>
  <si>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</si>
  <si>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</si>
  <si>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</si>
  <si>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</si>
  <si>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</si>
  <si>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</si>
  <si>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</si>
  <si>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</si>
  <si>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</si>
  <si>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</si>
  <si>
    <t>PROFIT AND LOSS</t>
  </si>
  <si>
    <t>Item</t>
  </si>
  <si>
    <t xml:space="preserve">AOP
</t>
  </si>
  <si>
    <t>Previous period</t>
  </si>
  <si>
    <t>Current period</t>
  </si>
  <si>
    <t>Cumulative</t>
  </si>
  <si>
    <t>Quarter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</si>
  <si>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</si>
  <si>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</si>
  <si>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</si>
  <si>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</si>
  <si>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</si>
  <si>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</si>
  <si>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</si>
  <si>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</si>
  <si>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</si>
  <si>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</si>
  <si>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</t>
  </si>
  <si>
    <t xml:space="preserve">        c) Tax on payroll</t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</si>
  <si>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</si>
  <si>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</si>
  <si>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</si>
  <si>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</si>
  <si>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</si>
  <si>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</si>
  <si>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</si>
  <si>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</si>
  <si>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</si>
  <si>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</si>
  <si>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</si>
  <si>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</si>
  <si>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</si>
  <si>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</si>
  <si>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</si>
  <si>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</si>
  <si>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</si>
  <si>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</si>
  <si>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</si>
  <si>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</si>
  <si>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</si>
  <si>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</si>
  <si>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</si>
  <si>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</si>
  <si>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</si>
  <si>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</si>
  <si>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</si>
  <si>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</si>
  <si>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</si>
  <si>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</si>
  <si>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</si>
  <si>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</si>
  <si>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</si>
  <si>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</si>
  <si>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</si>
  <si>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</si>
  <si>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</si>
  <si>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</si>
  <si>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</si>
  <si>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</si>
  <si>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</si>
  <si>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</si>
  <si>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</si>
  <si>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</si>
  <si>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D)  SHORT TERM LIABILITIES (094 do 105)</t>
  </si>
  <si>
    <t>01.01.2012.</t>
  </si>
  <si>
    <t>Names of consolidation subjects (according to IFRS):</t>
  </si>
  <si>
    <t xml:space="preserve">   6. Other intangible assets</t>
  </si>
  <si>
    <t xml:space="preserve">     1. Interest income, foreign exhange differences, dividends and other financial
         income from related parties</t>
  </si>
  <si>
    <t xml:space="preserve">    1. Interest, foreign exchange dfifferences and other expenses related from related 
        parties</t>
  </si>
  <si>
    <t>VII. NON-CONTROLLING INTEREST</t>
  </si>
  <si>
    <t>2. Ascribed to non-controlling interest</t>
  </si>
  <si>
    <t>1. Ascribed to the owners of the parent company capital</t>
  </si>
  <si>
    <t>17a. Ascribed to owners of the parent company capital</t>
  </si>
  <si>
    <t>17b. Ascribed to non-controlling interest</t>
  </si>
  <si>
    <t>Issuer: GROUP INGRA</t>
  </si>
  <si>
    <t>Issuer:  GROUP INGRA</t>
  </si>
  <si>
    <t>30.06.2012.</t>
  </si>
  <si>
    <t>as at 30.06.2012.</t>
  </si>
  <si>
    <t>for the period 01 January 2012 to 30 June 2012</t>
  </si>
  <si>
    <t>in period from 01.01.2012. till 30.06.2012.</t>
  </si>
  <si>
    <t xml:space="preserve"> No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</si>
</sst>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4" fillId="0" borderId="15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6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8" applyFont="1" applyBorder="1" applyAlignment="1">
      <alignment/>
      <protection/>
    </xf>
    <xf numFmtId="0" fontId="4" fillId="0" borderId="21" xfId="58" applyFont="1" applyBorder="1" applyAlignment="1">
      <alignment/>
      <protection/>
    </xf>
    <xf numFmtId="0" fontId="4" fillId="0" borderId="22" xfId="58" applyFont="1" applyFill="1" applyBorder="1" applyAlignment="1" applyProtection="1">
      <alignment horizontal="left" vertical="center" wrapText="1"/>
      <protection hidden="1"/>
    </xf>
    <xf numFmtId="0" fontId="4" fillId="0" borderId="15" xfId="58" applyFont="1" applyFill="1" applyBorder="1" applyAlignment="1" applyProtection="1">
      <alignment vertical="center"/>
      <protection hidden="1"/>
    </xf>
    <xf numFmtId="0" fontId="4" fillId="0" borderId="22" xfId="58" applyFont="1" applyBorder="1" applyAlignment="1" applyProtection="1">
      <alignment horizontal="left" vertical="center" wrapText="1"/>
      <protection hidden="1"/>
    </xf>
    <xf numFmtId="0" fontId="4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2" xfId="58" applyFont="1" applyFill="1" applyBorder="1" applyAlignment="1" applyProtection="1">
      <alignment/>
      <protection hidden="1"/>
    </xf>
    <xf numFmtId="0" fontId="4" fillId="0" borderId="22" xfId="58" applyFont="1" applyBorder="1" applyAlignment="1" applyProtection="1">
      <alignment wrapText="1"/>
      <protection hidden="1"/>
    </xf>
    <xf numFmtId="0" fontId="4" fillId="0" borderId="15" xfId="58" applyFont="1" applyBorder="1" applyAlignment="1" applyProtection="1">
      <alignment horizontal="right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0" fontId="3" fillId="0" borderId="22" xfId="58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 vertical="top"/>
      <protection hidden="1"/>
    </xf>
    <xf numFmtId="0" fontId="4" fillId="0" borderId="22" xfId="58" applyFont="1" applyBorder="1" applyAlignment="1" applyProtection="1">
      <alignment horizontal="left" vertical="top" wrapText="1"/>
      <protection hidden="1"/>
    </xf>
    <xf numFmtId="0" fontId="4" fillId="0" borderId="15" xfId="58" applyFont="1" applyBorder="1" applyAlignment="1">
      <alignment/>
      <protection/>
    </xf>
    <xf numFmtId="0" fontId="4" fillId="0" borderId="15" xfId="58" applyFont="1" applyBorder="1" applyAlignment="1" applyProtection="1">
      <alignment horizontal="right" vertical="top"/>
      <protection hidden="1"/>
    </xf>
    <xf numFmtId="49" fontId="3" fillId="0" borderId="22" xfId="58" applyNumberFormat="1" applyFont="1" applyBorder="1" applyAlignment="1" applyProtection="1">
      <alignment horizontal="center" vertical="center"/>
      <protection hidden="1" locked="0"/>
    </xf>
    <xf numFmtId="0" fontId="4" fillId="0" borderId="15" xfId="58" applyFont="1" applyBorder="1" applyAlignment="1" applyProtection="1">
      <alignment horizontal="left" vertical="top"/>
      <protection hidden="1"/>
    </xf>
    <xf numFmtId="0" fontId="4" fillId="0" borderId="22" xfId="58" applyFont="1" applyBorder="1" applyAlignment="1" applyProtection="1">
      <alignment horizontal="left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left"/>
      <protection hidden="1"/>
    </xf>
    <xf numFmtId="0" fontId="4" fillId="0" borderId="22" xfId="58" applyFont="1" applyFill="1" applyBorder="1" applyAlignment="1" applyProtection="1">
      <alignment vertical="center"/>
      <protection hidden="1"/>
    </xf>
    <xf numFmtId="0" fontId="13" fillId="0" borderId="22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3" fillId="0" borderId="15" xfId="58" applyFont="1" applyBorder="1" applyAlignment="1" applyProtection="1">
      <alignment vertical="center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24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/>
      <protection hidden="1"/>
    </xf>
    <xf numFmtId="14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49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4" fillId="0" borderId="0" xfId="58" applyFont="1" applyBorder="1" applyAlignment="1" applyProtection="1">
      <alignment vertical="top"/>
      <protection hidden="1"/>
    </xf>
    <xf numFmtId="3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25" xfId="58" applyFont="1" applyFill="1" applyBorder="1" applyAlignment="1" applyProtection="1">
      <alignment horizontal="center" vertical="top"/>
      <protection hidden="1"/>
    </xf>
    <xf numFmtId="0" fontId="4" fillId="0" borderId="25" xfId="58" applyFont="1" applyFill="1" applyBorder="1" applyAlignment="1" applyProtection="1">
      <alignment horizontal="center"/>
      <protection hidden="1"/>
    </xf>
    <xf numFmtId="0" fontId="4" fillId="0" borderId="15" xfId="58" applyFont="1" applyBorder="1" applyAlignment="1" applyProtection="1">
      <alignment horizontal="right" vertical="center" wrapText="1"/>
      <protection hidden="1"/>
    </xf>
    <xf numFmtId="0" fontId="4" fillId="0" borderId="22" xfId="58" applyFont="1" applyBorder="1" applyAlignment="1" applyProtection="1">
      <alignment horizontal="right" wrapText="1"/>
      <protection hidden="1"/>
    </xf>
    <xf numFmtId="49" fontId="5" fillId="0" borderId="24" xfId="54" applyNumberForma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4" fillId="0" borderId="15" xfId="58" applyFont="1" applyBorder="1" applyAlignment="1" applyProtection="1">
      <alignment horizontal="right" vertical="center"/>
      <protection hidden="1"/>
    </xf>
    <xf numFmtId="0" fontId="4" fillId="0" borderId="22" xfId="58" applyFont="1" applyBorder="1" applyAlignment="1" applyProtection="1">
      <alignment horizontal="right"/>
      <protection hidden="1"/>
    </xf>
    <xf numFmtId="49" fontId="3" fillId="0" borderId="24" xfId="58" applyNumberFormat="1" applyFon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2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4" fillId="0" borderId="30" xfId="58" applyFont="1" applyBorder="1" applyAlignment="1" applyProtection="1">
      <alignment horizontal="center" vertical="top"/>
      <protection hidden="1"/>
    </xf>
    <xf numFmtId="0" fontId="4" fillId="0" borderId="30" xfId="58" applyFont="1" applyBorder="1" applyAlignment="1">
      <alignment horizontal="center"/>
      <protection/>
    </xf>
    <xf numFmtId="0" fontId="4" fillId="0" borderId="31" xfId="58" applyFont="1" applyBorder="1" applyAlignment="1">
      <alignment/>
      <protection/>
    </xf>
    <xf numFmtId="49" fontId="3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Fill="1" applyBorder="1" applyAlignment="1" applyProtection="1">
      <alignment horizontal="left" vertical="center"/>
      <protection hidden="1" locked="0"/>
    </xf>
    <xf numFmtId="0" fontId="4" fillId="0" borderId="25" xfId="58" applyFont="1" applyFill="1" applyBorder="1" applyAlignment="1">
      <alignment/>
      <protection/>
    </xf>
    <xf numFmtId="0" fontId="4" fillId="0" borderId="26" xfId="58" applyFont="1" applyFill="1" applyBorder="1" applyAlignment="1">
      <alignment/>
      <protection/>
    </xf>
    <xf numFmtId="0" fontId="10" fillId="0" borderId="32" xfId="58" applyFont="1" applyBorder="1" applyAlignment="1">
      <alignment wrapText="1"/>
      <protection/>
    </xf>
    <xf numFmtId="0" fontId="10" fillId="0" borderId="16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6" xfId="58" applyFont="1" applyBorder="1" applyAlignment="1" applyProtection="1">
      <alignment horizontal="center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15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25" xfId="58" applyFont="1" applyFill="1" applyBorder="1" applyAlignment="1">
      <alignment horizontal="left"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4" xfId="54" applyFill="1" applyBorder="1" applyAlignment="1" applyProtection="1">
      <alignment/>
      <protection hidden="1" locked="0"/>
    </xf>
    <xf numFmtId="0" fontId="3" fillId="0" borderId="25" xfId="58" applyFont="1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25" xfId="58" applyFont="1" applyFill="1" applyBorder="1" applyAlignment="1">
      <alignment horizontal="left" vertical="center"/>
      <protection/>
    </xf>
    <xf numFmtId="0" fontId="4" fillId="0" borderId="26" xfId="58" applyFont="1" applyFill="1" applyBorder="1" applyAlignment="1">
      <alignment horizontal="left" vertical="center"/>
      <protection/>
    </xf>
    <xf numFmtId="1" fontId="3" fillId="0" borderId="24" xfId="58" applyNumberFormat="1" applyFont="1" applyFill="1" applyBorder="1" applyAlignment="1" applyProtection="1">
      <alignment horizontal="left" vertical="center"/>
      <protection hidden="1" locked="0"/>
    </xf>
    <xf numFmtId="1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0" fontId="3" fillId="0" borderId="15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2" fillId="0" borderId="15" xfId="58" applyFont="1" applyBorder="1" applyAlignment="1" applyProtection="1">
      <alignment horizontal="right" vertical="center" wrapText="1"/>
      <protection hidden="1"/>
    </xf>
    <xf numFmtId="0" fontId="2" fillId="0" borderId="22" xfId="58" applyFont="1" applyBorder="1" applyAlignment="1" applyProtection="1">
      <alignment horizontal="right" wrapText="1"/>
      <protection hidden="1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110" zoomScaleSheetLayoutView="110" zoomScalePageLayoutView="0" workbookViewId="0" topLeftCell="A1">
      <selection activeCell="F31" sqref="F31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0.00390625" style="6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9" ht="15.75">
      <c r="A1" s="154" t="s">
        <v>161</v>
      </c>
      <c r="B1" s="155"/>
      <c r="C1" s="155"/>
      <c r="D1" s="55"/>
      <c r="E1" s="55"/>
      <c r="F1" s="55"/>
      <c r="G1" s="55"/>
      <c r="H1" s="55"/>
      <c r="I1" s="56"/>
    </row>
    <row r="2" spans="1:9" ht="12.75">
      <c r="A2" s="183" t="s">
        <v>162</v>
      </c>
      <c r="B2" s="184"/>
      <c r="C2" s="184"/>
      <c r="D2" s="185"/>
      <c r="E2" s="88" t="s">
        <v>289</v>
      </c>
      <c r="F2" s="7"/>
      <c r="G2" s="8" t="s">
        <v>139</v>
      </c>
      <c r="H2" s="88" t="s">
        <v>301</v>
      </c>
      <c r="I2" s="57"/>
    </row>
    <row r="3" spans="1:9" ht="12.75">
      <c r="A3" s="58"/>
      <c r="B3" s="9"/>
      <c r="C3" s="9"/>
      <c r="D3" s="9"/>
      <c r="E3" s="10"/>
      <c r="F3" s="10"/>
      <c r="G3" s="9"/>
      <c r="H3" s="9"/>
      <c r="I3" s="59"/>
    </row>
    <row r="4" spans="1:9" ht="15">
      <c r="A4" s="186" t="s">
        <v>178</v>
      </c>
      <c r="B4" s="187"/>
      <c r="C4" s="187"/>
      <c r="D4" s="187"/>
      <c r="E4" s="187"/>
      <c r="F4" s="187"/>
      <c r="G4" s="187"/>
      <c r="H4" s="187"/>
      <c r="I4" s="188"/>
    </row>
    <row r="5" spans="1:9" ht="12.75">
      <c r="A5" s="60"/>
      <c r="B5" s="11"/>
      <c r="C5" s="11"/>
      <c r="D5" s="11"/>
      <c r="E5" s="12"/>
      <c r="F5" s="61"/>
      <c r="G5" s="13"/>
      <c r="H5" s="14"/>
      <c r="I5" s="62"/>
    </row>
    <row r="6" spans="1:9" ht="12.75">
      <c r="A6" s="134" t="s">
        <v>163</v>
      </c>
      <c r="B6" s="135"/>
      <c r="C6" s="149" t="s">
        <v>186</v>
      </c>
      <c r="D6" s="150"/>
      <c r="E6" s="23"/>
      <c r="F6" s="23"/>
      <c r="G6" s="23"/>
      <c r="H6" s="23"/>
      <c r="I6" s="63"/>
    </row>
    <row r="7" spans="1:9" ht="12.75">
      <c r="A7" s="64"/>
      <c r="B7" s="17"/>
      <c r="C7" s="11"/>
      <c r="D7" s="11"/>
      <c r="E7" s="23"/>
      <c r="F7" s="23"/>
      <c r="G7" s="23"/>
      <c r="H7" s="23"/>
      <c r="I7" s="63"/>
    </row>
    <row r="8" spans="1:9" ht="12.75">
      <c r="A8" s="189" t="s">
        <v>164</v>
      </c>
      <c r="B8" s="190"/>
      <c r="C8" s="149" t="s">
        <v>187</v>
      </c>
      <c r="D8" s="150"/>
      <c r="E8" s="23"/>
      <c r="F8" s="23"/>
      <c r="G8" s="23"/>
      <c r="H8" s="23"/>
      <c r="I8" s="65"/>
    </row>
    <row r="9" spans="1:9" ht="12.75">
      <c r="A9" s="66"/>
      <c r="B9" s="36"/>
      <c r="C9" s="15"/>
      <c r="D9" s="21"/>
      <c r="E9" s="11"/>
      <c r="F9" s="11"/>
      <c r="G9" s="11"/>
      <c r="H9" s="11"/>
      <c r="I9" s="65"/>
    </row>
    <row r="10" spans="1:9" ht="12.75">
      <c r="A10" s="129" t="s">
        <v>165</v>
      </c>
      <c r="B10" s="181"/>
      <c r="C10" s="149" t="s">
        <v>188</v>
      </c>
      <c r="D10" s="150"/>
      <c r="E10" s="11"/>
      <c r="F10" s="11"/>
      <c r="G10" s="11"/>
      <c r="H10" s="11"/>
      <c r="I10" s="65"/>
    </row>
    <row r="11" spans="1:9" ht="13.5" customHeight="1">
      <c r="A11" s="182"/>
      <c r="B11" s="181"/>
      <c r="C11" s="11"/>
      <c r="D11" s="11"/>
      <c r="E11" s="11"/>
      <c r="F11" s="11"/>
      <c r="G11" s="11"/>
      <c r="H11" s="11"/>
      <c r="I11" s="65"/>
    </row>
    <row r="12" spans="1:9" ht="12.75">
      <c r="A12" s="134" t="s">
        <v>166</v>
      </c>
      <c r="B12" s="135"/>
      <c r="C12" s="151" t="s">
        <v>189</v>
      </c>
      <c r="D12" s="177"/>
      <c r="E12" s="177"/>
      <c r="F12" s="177"/>
      <c r="G12" s="177"/>
      <c r="H12" s="177"/>
      <c r="I12" s="178"/>
    </row>
    <row r="13" spans="1:9" ht="12.75">
      <c r="A13" s="64"/>
      <c r="B13" s="17"/>
      <c r="C13" s="100"/>
      <c r="D13" s="19"/>
      <c r="E13" s="19"/>
      <c r="F13" s="19"/>
      <c r="G13" s="19"/>
      <c r="H13" s="19"/>
      <c r="I13" s="102"/>
    </row>
    <row r="14" spans="1:9" ht="12.75">
      <c r="A14" s="134" t="s">
        <v>151</v>
      </c>
      <c r="B14" s="135"/>
      <c r="C14" s="179">
        <v>10000</v>
      </c>
      <c r="D14" s="180"/>
      <c r="E14" s="19"/>
      <c r="F14" s="151" t="s">
        <v>190</v>
      </c>
      <c r="G14" s="177"/>
      <c r="H14" s="177"/>
      <c r="I14" s="178"/>
    </row>
    <row r="15" spans="1:9" ht="13.5" customHeight="1">
      <c r="A15" s="64"/>
      <c r="B15" s="17"/>
      <c r="C15" s="19"/>
      <c r="D15" s="19"/>
      <c r="E15" s="19"/>
      <c r="F15" s="19"/>
      <c r="G15" s="19"/>
      <c r="H15" s="19"/>
      <c r="I15" s="102"/>
    </row>
    <row r="16" spans="1:9" ht="12.75">
      <c r="A16" s="134" t="s">
        <v>167</v>
      </c>
      <c r="B16" s="135"/>
      <c r="C16" s="151" t="s">
        <v>191</v>
      </c>
      <c r="D16" s="177"/>
      <c r="E16" s="177"/>
      <c r="F16" s="177"/>
      <c r="G16" s="177"/>
      <c r="H16" s="177"/>
      <c r="I16" s="178"/>
    </row>
    <row r="17" spans="1:9" ht="13.5" customHeight="1">
      <c r="A17" s="64"/>
      <c r="B17" s="17"/>
      <c r="C17" s="11"/>
      <c r="D17" s="11"/>
      <c r="E17" s="11"/>
      <c r="F17" s="11"/>
      <c r="G17" s="11"/>
      <c r="H17" s="11"/>
      <c r="I17" s="65"/>
    </row>
    <row r="18" spans="1:9" ht="12.75">
      <c r="A18" s="134" t="s">
        <v>156</v>
      </c>
      <c r="B18" s="135"/>
      <c r="C18" s="172"/>
      <c r="D18" s="173"/>
      <c r="E18" s="173"/>
      <c r="F18" s="173"/>
      <c r="G18" s="173"/>
      <c r="H18" s="173"/>
      <c r="I18" s="174"/>
    </row>
    <row r="19" spans="1:9" ht="13.5" customHeight="1">
      <c r="A19" s="64"/>
      <c r="B19" s="17"/>
      <c r="C19" s="16"/>
      <c r="D19" s="11"/>
      <c r="E19" s="11"/>
      <c r="F19" s="11"/>
      <c r="G19" s="11"/>
      <c r="H19" s="11"/>
      <c r="I19" s="65"/>
    </row>
    <row r="20" spans="1:9" ht="12.75">
      <c r="A20" s="134" t="s">
        <v>168</v>
      </c>
      <c r="B20" s="135"/>
      <c r="C20" s="172" t="s">
        <v>192</v>
      </c>
      <c r="D20" s="173"/>
      <c r="E20" s="173"/>
      <c r="F20" s="173"/>
      <c r="G20" s="173"/>
      <c r="H20" s="173"/>
      <c r="I20" s="174"/>
    </row>
    <row r="21" spans="1:9" ht="12.75">
      <c r="A21" s="64"/>
      <c r="B21" s="17"/>
      <c r="C21" s="16"/>
      <c r="D21" s="11"/>
      <c r="E21" s="11"/>
      <c r="F21" s="11"/>
      <c r="G21" s="11"/>
      <c r="H21" s="11"/>
      <c r="I21" s="65"/>
    </row>
    <row r="22" spans="1:9" ht="12.75">
      <c r="A22" s="129" t="s">
        <v>171</v>
      </c>
      <c r="B22" s="176"/>
      <c r="C22" s="89">
        <v>113</v>
      </c>
      <c r="D22" s="151" t="s">
        <v>190</v>
      </c>
      <c r="E22" s="169"/>
      <c r="F22" s="170"/>
      <c r="G22" s="134"/>
      <c r="H22" s="175"/>
      <c r="I22" s="67"/>
    </row>
    <row r="23" spans="1:9" ht="20.25" customHeight="1">
      <c r="A23" s="129"/>
      <c r="B23" s="176"/>
      <c r="C23" s="11"/>
      <c r="D23" s="19"/>
      <c r="E23" s="19"/>
      <c r="F23" s="19"/>
      <c r="G23" s="19"/>
      <c r="H23" s="11"/>
      <c r="I23" s="65"/>
    </row>
    <row r="24" spans="1:9" ht="12.75" customHeight="1">
      <c r="A24" s="134" t="s">
        <v>170</v>
      </c>
      <c r="B24" s="135"/>
      <c r="C24" s="89">
        <v>21</v>
      </c>
      <c r="D24" s="151" t="s">
        <v>193</v>
      </c>
      <c r="E24" s="169"/>
      <c r="F24" s="169"/>
      <c r="G24" s="170"/>
      <c r="H24" s="37" t="s">
        <v>172</v>
      </c>
      <c r="I24" s="101">
        <v>105</v>
      </c>
    </row>
    <row r="25" spans="1:9" ht="12.75">
      <c r="A25" s="64"/>
      <c r="B25" s="17"/>
      <c r="C25" s="11"/>
      <c r="D25" s="19"/>
      <c r="E25" s="19"/>
      <c r="F25" s="19"/>
      <c r="G25" s="17"/>
      <c r="H25" s="17" t="s">
        <v>152</v>
      </c>
      <c r="I25" s="68"/>
    </row>
    <row r="26" spans="1:9" ht="12.75">
      <c r="A26" s="134" t="s">
        <v>169</v>
      </c>
      <c r="B26" s="135"/>
      <c r="C26" s="90" t="s">
        <v>305</v>
      </c>
      <c r="D26" s="20"/>
      <c r="E26" s="25"/>
      <c r="F26" s="19"/>
      <c r="G26" s="171" t="s">
        <v>153</v>
      </c>
      <c r="H26" s="135"/>
      <c r="I26" s="91" t="s">
        <v>201</v>
      </c>
    </row>
    <row r="27" spans="1:9" ht="19.5" customHeight="1">
      <c r="A27" s="64"/>
      <c r="B27" s="17"/>
      <c r="C27" s="11"/>
      <c r="D27" s="19"/>
      <c r="E27" s="19"/>
      <c r="F27" s="19"/>
      <c r="G27" s="19"/>
      <c r="H27" s="11"/>
      <c r="I27" s="69"/>
    </row>
    <row r="28" spans="1:9" ht="12.75">
      <c r="A28" s="162" t="s">
        <v>290</v>
      </c>
      <c r="B28" s="163"/>
      <c r="C28" s="164"/>
      <c r="D28" s="164"/>
      <c r="E28" s="165" t="s">
        <v>154</v>
      </c>
      <c r="F28" s="166"/>
      <c r="G28" s="166"/>
      <c r="H28" s="167" t="s">
        <v>173</v>
      </c>
      <c r="I28" s="168"/>
    </row>
    <row r="29" spans="1:9" ht="12.75">
      <c r="A29" s="70"/>
      <c r="B29" s="25"/>
      <c r="C29" s="25"/>
      <c r="D29" s="21"/>
      <c r="E29" s="11"/>
      <c r="F29" s="11"/>
      <c r="G29" s="11"/>
      <c r="H29" s="22"/>
      <c r="I29" s="69"/>
    </row>
    <row r="30" spans="1:9" ht="12.75">
      <c r="A30" s="92"/>
      <c r="B30" s="25"/>
      <c r="C30" s="25"/>
      <c r="D30" s="25"/>
      <c r="E30" s="18"/>
      <c r="F30" s="93"/>
      <c r="G30" s="93"/>
      <c r="H30" s="94"/>
      <c r="I30" s="72"/>
    </row>
    <row r="31" spans="1:9" ht="13.5" customHeight="1">
      <c r="A31" s="73"/>
      <c r="B31" s="26"/>
      <c r="C31" s="26"/>
      <c r="D31" s="15"/>
      <c r="E31" s="15"/>
      <c r="F31" s="26"/>
      <c r="G31" s="15"/>
      <c r="H31" s="15"/>
      <c r="I31" s="74"/>
    </row>
    <row r="32" spans="1:9" ht="12.75" customHeight="1">
      <c r="A32" s="129" t="s">
        <v>174</v>
      </c>
      <c r="B32" s="130"/>
      <c r="C32" s="149" t="s">
        <v>196</v>
      </c>
      <c r="D32" s="150"/>
      <c r="E32" s="21"/>
      <c r="F32" s="151" t="s">
        <v>195</v>
      </c>
      <c r="G32" s="152"/>
      <c r="H32" s="152"/>
      <c r="I32" s="153"/>
    </row>
    <row r="33" spans="1:9" ht="13.5" customHeight="1">
      <c r="A33" s="71"/>
      <c r="B33" s="24"/>
      <c r="C33" s="157"/>
      <c r="D33" s="158"/>
      <c r="E33" s="11"/>
      <c r="F33" s="157"/>
      <c r="G33" s="159"/>
      <c r="H33" s="27"/>
      <c r="I33" s="75"/>
    </row>
    <row r="34" spans="1:9" ht="12.75">
      <c r="A34" s="129" t="s">
        <v>175</v>
      </c>
      <c r="B34" s="130"/>
      <c r="C34" s="151" t="s">
        <v>194</v>
      </c>
      <c r="D34" s="160"/>
      <c r="E34" s="160"/>
      <c r="F34" s="160"/>
      <c r="G34" s="160"/>
      <c r="H34" s="160"/>
      <c r="I34" s="161"/>
    </row>
    <row r="35" spans="1:9" ht="13.5" customHeight="1">
      <c r="A35" s="64"/>
      <c r="B35" s="17"/>
      <c r="C35" s="16" t="s">
        <v>155</v>
      </c>
      <c r="D35" s="11"/>
      <c r="E35" s="11"/>
      <c r="F35" s="11"/>
      <c r="G35" s="11"/>
      <c r="H35" s="11"/>
      <c r="I35" s="65"/>
    </row>
    <row r="36" spans="1:9" ht="12.75">
      <c r="A36" s="129" t="s">
        <v>176</v>
      </c>
      <c r="B36" s="130"/>
      <c r="C36" s="136" t="s">
        <v>198</v>
      </c>
      <c r="D36" s="132"/>
      <c r="E36" s="133"/>
      <c r="F36" s="11"/>
      <c r="G36" s="37" t="s">
        <v>177</v>
      </c>
      <c r="H36" s="136" t="s">
        <v>197</v>
      </c>
      <c r="I36" s="133"/>
    </row>
    <row r="37" spans="1:9" ht="12.75">
      <c r="A37" s="64"/>
      <c r="B37" s="17"/>
      <c r="C37" s="16"/>
      <c r="D37" s="11"/>
      <c r="E37" s="11"/>
      <c r="F37" s="11"/>
      <c r="G37" s="11"/>
      <c r="H37" s="11"/>
      <c r="I37" s="65"/>
    </row>
    <row r="38" spans="1:9" ht="12.75" customHeight="1">
      <c r="A38" s="129" t="s">
        <v>156</v>
      </c>
      <c r="B38" s="130"/>
      <c r="C38" s="131" t="s">
        <v>199</v>
      </c>
      <c r="D38" s="132"/>
      <c r="E38" s="132"/>
      <c r="F38" s="132"/>
      <c r="G38" s="132"/>
      <c r="H38" s="132"/>
      <c r="I38" s="133"/>
    </row>
    <row r="39" spans="1:9" ht="12.75">
      <c r="A39" s="64"/>
      <c r="B39" s="17"/>
      <c r="C39" s="11"/>
      <c r="D39" s="11"/>
      <c r="E39" s="11"/>
      <c r="F39" s="11"/>
      <c r="G39" s="11"/>
      <c r="H39" s="11"/>
      <c r="I39" s="65"/>
    </row>
    <row r="40" spans="1:9" ht="12.75">
      <c r="A40" s="134" t="s">
        <v>157</v>
      </c>
      <c r="B40" s="135"/>
      <c r="C40" s="136" t="s">
        <v>200</v>
      </c>
      <c r="D40" s="132"/>
      <c r="E40" s="132"/>
      <c r="F40" s="132"/>
      <c r="G40" s="132"/>
      <c r="H40" s="132"/>
      <c r="I40" s="137"/>
    </row>
    <row r="41" spans="1:9" ht="12.75">
      <c r="A41" s="76"/>
      <c r="B41" s="15"/>
      <c r="C41" s="156" t="s">
        <v>158</v>
      </c>
      <c r="D41" s="156"/>
      <c r="E41" s="156"/>
      <c r="F41" s="156"/>
      <c r="G41" s="156"/>
      <c r="H41" s="156"/>
      <c r="I41" s="77"/>
    </row>
    <row r="42" spans="1:9" ht="12.75">
      <c r="A42" s="76"/>
      <c r="B42" s="15"/>
      <c r="C42" s="28"/>
      <c r="D42" s="28"/>
      <c r="E42" s="28"/>
      <c r="F42" s="28"/>
      <c r="G42" s="28"/>
      <c r="H42" s="28"/>
      <c r="I42" s="77"/>
    </row>
    <row r="43" spans="1:9" ht="12.75">
      <c r="A43" s="76"/>
      <c r="B43" s="138"/>
      <c r="C43" s="139"/>
      <c r="D43" s="139"/>
      <c r="E43" s="139"/>
      <c r="F43" s="35"/>
      <c r="G43" s="35"/>
      <c r="H43" s="35"/>
      <c r="I43" s="78"/>
    </row>
    <row r="44" spans="1:9" ht="12.75">
      <c r="A44" s="76"/>
      <c r="B44" s="140"/>
      <c r="C44" s="141"/>
      <c r="D44" s="141"/>
      <c r="E44" s="141"/>
      <c r="F44" s="141"/>
      <c r="G44" s="141"/>
      <c r="H44" s="141"/>
      <c r="I44" s="142"/>
    </row>
    <row r="45" spans="1:9" ht="12.75">
      <c r="A45" s="76"/>
      <c r="B45" s="143"/>
      <c r="C45" s="144"/>
      <c r="D45" s="144"/>
      <c r="E45" s="144"/>
      <c r="F45" s="144"/>
      <c r="G45" s="144"/>
      <c r="H45" s="144"/>
      <c r="I45" s="145"/>
    </row>
    <row r="46" spans="1:9" ht="12.75">
      <c r="A46" s="76"/>
      <c r="B46" s="143"/>
      <c r="C46" s="144"/>
      <c r="D46" s="144"/>
      <c r="E46" s="144"/>
      <c r="F46" s="144"/>
      <c r="G46" s="144"/>
      <c r="H46" s="144"/>
      <c r="I46" s="145"/>
    </row>
    <row r="47" spans="1:9" ht="12.75">
      <c r="A47" s="76"/>
      <c r="B47" s="79"/>
      <c r="C47" s="80"/>
      <c r="D47" s="80"/>
      <c r="E47" s="80"/>
      <c r="F47" s="80"/>
      <c r="G47" s="80"/>
      <c r="H47" s="80"/>
      <c r="I47" s="81"/>
    </row>
    <row r="48" spans="1:9" ht="12.75">
      <c r="A48" s="76"/>
      <c r="B48" s="79"/>
      <c r="C48" s="80"/>
      <c r="D48" s="80"/>
      <c r="E48" s="80"/>
      <c r="F48" s="80"/>
      <c r="G48" s="80"/>
      <c r="H48" s="80"/>
      <c r="I48" s="81"/>
    </row>
    <row r="49" spans="1:9" ht="13.5" thickBot="1">
      <c r="A49" s="82" t="s">
        <v>1</v>
      </c>
      <c r="B49" s="11"/>
      <c r="C49" s="11"/>
      <c r="D49" s="11"/>
      <c r="E49" s="11"/>
      <c r="F49" s="11"/>
      <c r="G49" s="29"/>
      <c r="H49" s="30"/>
      <c r="I49" s="83"/>
    </row>
    <row r="50" spans="1:9" ht="12.75">
      <c r="A50" s="60"/>
      <c r="B50" s="11"/>
      <c r="C50" s="11"/>
      <c r="D50" s="11"/>
      <c r="E50" s="24" t="s">
        <v>160</v>
      </c>
      <c r="F50" s="25"/>
      <c r="G50" s="146" t="s">
        <v>159</v>
      </c>
      <c r="H50" s="147"/>
      <c r="I50" s="148"/>
    </row>
    <row r="51" spans="1:9" ht="12.75">
      <c r="A51" s="84"/>
      <c r="B51" s="85"/>
      <c r="C51" s="86"/>
      <c r="D51" s="86"/>
      <c r="E51" s="86"/>
      <c r="F51" s="86"/>
      <c r="G51" s="127"/>
      <c r="H51" s="128"/>
      <c r="I51" s="87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</protectedRanges>
  <mergeCells count="51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D24:G24"/>
    <mergeCell ref="A26:B26"/>
    <mergeCell ref="G26:H26"/>
    <mergeCell ref="A18:B18"/>
    <mergeCell ref="C18:I18"/>
    <mergeCell ref="A20:B20"/>
    <mergeCell ref="C20:I20"/>
    <mergeCell ref="D22:F22"/>
    <mergeCell ref="G22:H22"/>
    <mergeCell ref="A22:B23"/>
    <mergeCell ref="C41:H41"/>
    <mergeCell ref="C33:D33"/>
    <mergeCell ref="F33:G33"/>
    <mergeCell ref="C34:I34"/>
    <mergeCell ref="A36:B36"/>
    <mergeCell ref="C36:E36"/>
    <mergeCell ref="H36:I36"/>
    <mergeCell ref="A34:B34"/>
    <mergeCell ref="A32:B32"/>
    <mergeCell ref="C32:D32"/>
    <mergeCell ref="F32:I32"/>
    <mergeCell ref="A1:C1"/>
    <mergeCell ref="A28:D28"/>
    <mergeCell ref="E28:G28"/>
    <mergeCell ref="H28:I28"/>
    <mergeCell ref="A24:B24"/>
    <mergeCell ref="G51:H51"/>
    <mergeCell ref="A38:B38"/>
    <mergeCell ref="C38:I38"/>
    <mergeCell ref="A40:B40"/>
    <mergeCell ref="C40:I40"/>
    <mergeCell ref="B43:E43"/>
    <mergeCell ref="B44:I44"/>
    <mergeCell ref="B45:I45"/>
    <mergeCell ref="B46:I46"/>
    <mergeCell ref="G50:I5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38" r:id="rId2" display="ingra@ingra.hr"/>
  </hyperlinks>
  <printOptions/>
  <pageMargins left="0.75" right="0.75" top="1" bottom="1" header="0.5" footer="0.5"/>
  <pageSetup horizontalDpi="600" verticalDpi="600" orientation="portrait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J119" sqref="J119:K120"/>
    </sheetView>
  </sheetViews>
  <sheetFormatPr defaultColWidth="9.140625" defaultRowHeight="12.75"/>
  <cols>
    <col min="1" max="9" width="9.140625" style="38" customWidth="1"/>
    <col min="10" max="11" width="11.7109375" style="38" customWidth="1"/>
    <col min="12" max="16384" width="9.140625" style="38" customWidth="1"/>
  </cols>
  <sheetData>
    <row r="1" spans="1:11" ht="12.75" customHeight="1">
      <c r="A1" s="197" t="s">
        <v>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199" t="s">
        <v>299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>
      <c r="A5" s="202" t="s">
        <v>5</v>
      </c>
      <c r="B5" s="203"/>
      <c r="C5" s="203"/>
      <c r="D5" s="203"/>
      <c r="E5" s="203"/>
      <c r="F5" s="203"/>
      <c r="G5" s="203"/>
      <c r="H5" s="204"/>
      <c r="I5" s="41" t="s">
        <v>6</v>
      </c>
      <c r="J5" s="42" t="s">
        <v>7</v>
      </c>
      <c r="K5" s="43" t="s">
        <v>8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40">
        <v>2</v>
      </c>
      <c r="J6" s="39">
        <v>3</v>
      </c>
      <c r="K6" s="39">
        <v>4</v>
      </c>
    </row>
    <row r="7" spans="1:11" ht="12.75">
      <c r="A7" s="206" t="s">
        <v>50</v>
      </c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209" t="s">
        <v>9</v>
      </c>
      <c r="B8" s="210"/>
      <c r="C8" s="210"/>
      <c r="D8" s="210"/>
      <c r="E8" s="210"/>
      <c r="F8" s="210"/>
      <c r="G8" s="210"/>
      <c r="H8" s="211"/>
      <c r="I8" s="3">
        <v>1</v>
      </c>
      <c r="J8" s="111"/>
      <c r="K8" s="111"/>
    </row>
    <row r="9" spans="1:11" ht="12.75">
      <c r="A9" s="194" t="s">
        <v>179</v>
      </c>
      <c r="B9" s="195"/>
      <c r="C9" s="195"/>
      <c r="D9" s="195"/>
      <c r="E9" s="195"/>
      <c r="F9" s="195"/>
      <c r="G9" s="195"/>
      <c r="H9" s="196"/>
      <c r="I9" s="1">
        <v>2</v>
      </c>
      <c r="J9" s="112">
        <f>J10+J17+J27+J36+J40</f>
        <v>772221409</v>
      </c>
      <c r="K9" s="112">
        <f>K10+K17+K27+K36+K40</f>
        <v>778900948.25</v>
      </c>
    </row>
    <row r="10" spans="1:11" ht="12.75">
      <c r="A10" s="194" t="s">
        <v>10</v>
      </c>
      <c r="B10" s="195"/>
      <c r="C10" s="195"/>
      <c r="D10" s="195"/>
      <c r="E10" s="195"/>
      <c r="F10" s="195"/>
      <c r="G10" s="195"/>
      <c r="H10" s="196"/>
      <c r="I10" s="1">
        <v>3</v>
      </c>
      <c r="J10" s="112">
        <f>SUM(J11:J16)</f>
        <v>0</v>
      </c>
      <c r="K10" s="112">
        <f>SUM(K11:K16)</f>
        <v>0</v>
      </c>
    </row>
    <row r="11" spans="1:11" ht="12.75">
      <c r="A11" s="191" t="s">
        <v>11</v>
      </c>
      <c r="B11" s="192"/>
      <c r="C11" s="192"/>
      <c r="D11" s="192"/>
      <c r="E11" s="192"/>
      <c r="F11" s="192"/>
      <c r="G11" s="192"/>
      <c r="H11" s="193"/>
      <c r="I11" s="1">
        <v>4</v>
      </c>
      <c r="J11" s="103"/>
      <c r="K11" s="103"/>
    </row>
    <row r="12" spans="1:11" ht="12.75">
      <c r="A12" s="191" t="s">
        <v>12</v>
      </c>
      <c r="B12" s="192"/>
      <c r="C12" s="192"/>
      <c r="D12" s="192"/>
      <c r="E12" s="192"/>
      <c r="F12" s="192"/>
      <c r="G12" s="192"/>
      <c r="H12" s="193"/>
      <c r="I12" s="1">
        <v>5</v>
      </c>
      <c r="J12" s="103"/>
      <c r="K12" s="103"/>
    </row>
    <row r="13" spans="1:11" ht="12.75">
      <c r="A13" s="191" t="s">
        <v>0</v>
      </c>
      <c r="B13" s="192"/>
      <c r="C13" s="192"/>
      <c r="D13" s="192"/>
      <c r="E13" s="192"/>
      <c r="F13" s="192"/>
      <c r="G13" s="192"/>
      <c r="H13" s="193"/>
      <c r="I13" s="1">
        <v>6</v>
      </c>
      <c r="J13" s="103"/>
      <c r="K13" s="103"/>
    </row>
    <row r="14" spans="1:11" ht="12.75">
      <c r="A14" s="191" t="s">
        <v>13</v>
      </c>
      <c r="B14" s="192"/>
      <c r="C14" s="192"/>
      <c r="D14" s="192"/>
      <c r="E14" s="192"/>
      <c r="F14" s="192"/>
      <c r="G14" s="192"/>
      <c r="H14" s="193"/>
      <c r="I14" s="1">
        <v>7</v>
      </c>
      <c r="J14" s="103"/>
      <c r="K14" s="103"/>
    </row>
    <row r="15" spans="1:11" ht="12.75">
      <c r="A15" s="191" t="s">
        <v>14</v>
      </c>
      <c r="B15" s="192"/>
      <c r="C15" s="192"/>
      <c r="D15" s="192"/>
      <c r="E15" s="192"/>
      <c r="F15" s="192"/>
      <c r="G15" s="192"/>
      <c r="H15" s="193"/>
      <c r="I15" s="1">
        <v>8</v>
      </c>
      <c r="J15" s="103"/>
      <c r="K15" s="103"/>
    </row>
    <row r="16" spans="1:11" ht="12.75">
      <c r="A16" s="191" t="s">
        <v>291</v>
      </c>
      <c r="B16" s="192"/>
      <c r="C16" s="192"/>
      <c r="D16" s="192"/>
      <c r="E16" s="192"/>
      <c r="F16" s="192"/>
      <c r="G16" s="192"/>
      <c r="H16" s="193"/>
      <c r="I16" s="1">
        <v>9</v>
      </c>
      <c r="J16" s="103"/>
      <c r="K16" s="103"/>
    </row>
    <row r="17" spans="1:11" ht="12.75">
      <c r="A17" s="194" t="s">
        <v>15</v>
      </c>
      <c r="B17" s="195"/>
      <c r="C17" s="195"/>
      <c r="D17" s="195"/>
      <c r="E17" s="195"/>
      <c r="F17" s="195"/>
      <c r="G17" s="195"/>
      <c r="H17" s="196"/>
      <c r="I17" s="1">
        <v>10</v>
      </c>
      <c r="J17" s="112">
        <f>SUM(J18:J26)</f>
        <v>202617539</v>
      </c>
      <c r="K17" s="112">
        <f>SUM(K18:K26)</f>
        <v>205998334.45</v>
      </c>
    </row>
    <row r="18" spans="1:11" ht="12.75">
      <c r="A18" s="191" t="s">
        <v>16</v>
      </c>
      <c r="B18" s="192"/>
      <c r="C18" s="192"/>
      <c r="D18" s="192"/>
      <c r="E18" s="192"/>
      <c r="F18" s="192"/>
      <c r="G18" s="192"/>
      <c r="H18" s="193"/>
      <c r="I18" s="1">
        <v>11</v>
      </c>
      <c r="J18" s="103">
        <v>13915295</v>
      </c>
      <c r="K18" s="103">
        <v>13915295</v>
      </c>
    </row>
    <row r="19" spans="1:11" ht="12.75">
      <c r="A19" s="191" t="s">
        <v>17</v>
      </c>
      <c r="B19" s="192"/>
      <c r="C19" s="192"/>
      <c r="D19" s="192"/>
      <c r="E19" s="192"/>
      <c r="F19" s="192"/>
      <c r="G19" s="192"/>
      <c r="H19" s="193"/>
      <c r="I19" s="1">
        <v>12</v>
      </c>
      <c r="J19" s="103">
        <v>79380084</v>
      </c>
      <c r="K19" s="103">
        <v>78045613.44999999</v>
      </c>
    </row>
    <row r="20" spans="1:11" ht="12.75">
      <c r="A20" s="191" t="s">
        <v>18</v>
      </c>
      <c r="B20" s="192"/>
      <c r="C20" s="192"/>
      <c r="D20" s="192"/>
      <c r="E20" s="192"/>
      <c r="F20" s="192"/>
      <c r="G20" s="192"/>
      <c r="H20" s="193"/>
      <c r="I20" s="1">
        <v>13</v>
      </c>
      <c r="J20" s="103">
        <v>150074</v>
      </c>
      <c r="K20" s="103">
        <v>170635</v>
      </c>
    </row>
    <row r="21" spans="1:11" ht="12.75">
      <c r="A21" s="191" t="s">
        <v>19</v>
      </c>
      <c r="B21" s="192"/>
      <c r="C21" s="192"/>
      <c r="D21" s="192"/>
      <c r="E21" s="192"/>
      <c r="F21" s="192"/>
      <c r="G21" s="192"/>
      <c r="H21" s="193"/>
      <c r="I21" s="1">
        <v>14</v>
      </c>
      <c r="J21" s="103">
        <v>196110</v>
      </c>
      <c r="K21" s="103">
        <v>101935</v>
      </c>
    </row>
    <row r="22" spans="1:11" ht="12.75">
      <c r="A22" s="191" t="s">
        <v>20</v>
      </c>
      <c r="B22" s="192"/>
      <c r="C22" s="192"/>
      <c r="D22" s="192"/>
      <c r="E22" s="192"/>
      <c r="F22" s="192"/>
      <c r="G22" s="192"/>
      <c r="H22" s="193"/>
      <c r="I22" s="1">
        <v>15</v>
      </c>
      <c r="J22" s="103"/>
      <c r="K22" s="103"/>
    </row>
    <row r="23" spans="1:11" ht="12.75">
      <c r="A23" s="191" t="s">
        <v>21</v>
      </c>
      <c r="B23" s="192"/>
      <c r="C23" s="192"/>
      <c r="D23" s="192"/>
      <c r="E23" s="192"/>
      <c r="F23" s="192"/>
      <c r="G23" s="192"/>
      <c r="H23" s="193"/>
      <c r="I23" s="1">
        <v>16</v>
      </c>
      <c r="J23" s="103"/>
      <c r="K23" s="103"/>
    </row>
    <row r="24" spans="1:11" ht="12.75">
      <c r="A24" s="191" t="s">
        <v>22</v>
      </c>
      <c r="B24" s="192"/>
      <c r="C24" s="192"/>
      <c r="D24" s="192"/>
      <c r="E24" s="192"/>
      <c r="F24" s="192"/>
      <c r="G24" s="192"/>
      <c r="H24" s="193"/>
      <c r="I24" s="1">
        <v>17</v>
      </c>
      <c r="J24" s="103">
        <v>25244361</v>
      </c>
      <c r="K24" s="103"/>
    </row>
    <row r="25" spans="1:11" ht="12.75">
      <c r="A25" s="191" t="s">
        <v>23</v>
      </c>
      <c r="B25" s="192"/>
      <c r="C25" s="192"/>
      <c r="D25" s="192"/>
      <c r="E25" s="192"/>
      <c r="F25" s="192"/>
      <c r="G25" s="192"/>
      <c r="H25" s="193"/>
      <c r="I25" s="1">
        <v>18</v>
      </c>
      <c r="J25" s="103">
        <v>34796</v>
      </c>
      <c r="K25" s="103">
        <v>34796</v>
      </c>
    </row>
    <row r="26" spans="1:11" ht="12.75">
      <c r="A26" s="191" t="s">
        <v>24</v>
      </c>
      <c r="B26" s="192"/>
      <c r="C26" s="192"/>
      <c r="D26" s="192"/>
      <c r="E26" s="192"/>
      <c r="F26" s="192"/>
      <c r="G26" s="192"/>
      <c r="H26" s="193"/>
      <c r="I26" s="1">
        <v>19</v>
      </c>
      <c r="J26" s="103">
        <v>83696819</v>
      </c>
      <c r="K26" s="103">
        <v>113730060</v>
      </c>
    </row>
    <row r="27" spans="1:11" ht="12.75">
      <c r="A27" s="194" t="s">
        <v>25</v>
      </c>
      <c r="B27" s="195"/>
      <c r="C27" s="195"/>
      <c r="D27" s="195"/>
      <c r="E27" s="195"/>
      <c r="F27" s="195"/>
      <c r="G27" s="195"/>
      <c r="H27" s="196"/>
      <c r="I27" s="1">
        <v>20</v>
      </c>
      <c r="J27" s="112">
        <f>SUM(J28:J35)</f>
        <v>569603870</v>
      </c>
      <c r="K27" s="112">
        <f>SUM(K28:K35)</f>
        <v>572902613.8000001</v>
      </c>
    </row>
    <row r="28" spans="1:11" ht="12.75">
      <c r="A28" s="191" t="s">
        <v>26</v>
      </c>
      <c r="B28" s="192"/>
      <c r="C28" s="192"/>
      <c r="D28" s="192"/>
      <c r="E28" s="192"/>
      <c r="F28" s="192"/>
      <c r="G28" s="192"/>
      <c r="H28" s="193"/>
      <c r="I28" s="1">
        <v>21</v>
      </c>
      <c r="J28" s="103">
        <v>99753282</v>
      </c>
      <c r="K28" s="103">
        <v>528410405.2100001</v>
      </c>
    </row>
    <row r="29" spans="1:11" ht="12.75">
      <c r="A29" s="191" t="s">
        <v>29</v>
      </c>
      <c r="B29" s="192"/>
      <c r="C29" s="192"/>
      <c r="D29" s="192"/>
      <c r="E29" s="192"/>
      <c r="F29" s="192"/>
      <c r="G29" s="192"/>
      <c r="H29" s="193"/>
      <c r="I29" s="1">
        <v>22</v>
      </c>
      <c r="J29" s="103">
        <v>433123610</v>
      </c>
      <c r="K29" s="103">
        <v>5817897.71</v>
      </c>
    </row>
    <row r="30" spans="1:11" ht="12.75">
      <c r="A30" s="191" t="s">
        <v>28</v>
      </c>
      <c r="B30" s="192"/>
      <c r="C30" s="192"/>
      <c r="D30" s="192"/>
      <c r="E30" s="192"/>
      <c r="F30" s="192"/>
      <c r="G30" s="192"/>
      <c r="H30" s="193"/>
      <c r="I30" s="1">
        <v>23</v>
      </c>
      <c r="J30" s="103">
        <v>26935953</v>
      </c>
      <c r="K30" s="103">
        <v>26935952.61</v>
      </c>
    </row>
    <row r="31" spans="1:11" ht="12.75">
      <c r="A31" s="191" t="s">
        <v>27</v>
      </c>
      <c r="B31" s="192"/>
      <c r="C31" s="192"/>
      <c r="D31" s="192"/>
      <c r="E31" s="192"/>
      <c r="F31" s="192"/>
      <c r="G31" s="192"/>
      <c r="H31" s="193"/>
      <c r="I31" s="1">
        <v>24</v>
      </c>
      <c r="J31" s="103"/>
      <c r="K31" s="103"/>
    </row>
    <row r="32" spans="1:11" ht="12.75">
      <c r="A32" s="191" t="s">
        <v>30</v>
      </c>
      <c r="B32" s="192"/>
      <c r="C32" s="192"/>
      <c r="D32" s="192"/>
      <c r="E32" s="192"/>
      <c r="F32" s="192"/>
      <c r="G32" s="192"/>
      <c r="H32" s="193"/>
      <c r="I32" s="1">
        <v>25</v>
      </c>
      <c r="J32" s="113">
        <v>102000</v>
      </c>
      <c r="K32" s="103">
        <v>102761.24</v>
      </c>
    </row>
    <row r="33" spans="1:11" ht="12.75">
      <c r="A33" s="191" t="s">
        <v>31</v>
      </c>
      <c r="B33" s="192"/>
      <c r="C33" s="192"/>
      <c r="D33" s="192"/>
      <c r="E33" s="192"/>
      <c r="F33" s="192"/>
      <c r="G33" s="192"/>
      <c r="H33" s="193"/>
      <c r="I33" s="1">
        <v>26</v>
      </c>
      <c r="J33" s="103"/>
      <c r="K33" s="103">
        <v>1946572.1</v>
      </c>
    </row>
    <row r="34" spans="1:11" ht="12.75">
      <c r="A34" s="191" t="s">
        <v>32</v>
      </c>
      <c r="B34" s="192"/>
      <c r="C34" s="192"/>
      <c r="D34" s="192"/>
      <c r="E34" s="192"/>
      <c r="F34" s="192"/>
      <c r="G34" s="192"/>
      <c r="H34" s="193"/>
      <c r="I34" s="1">
        <v>27</v>
      </c>
      <c r="J34" s="103"/>
      <c r="K34" s="103"/>
    </row>
    <row r="35" spans="1:11" ht="12.75">
      <c r="A35" s="191" t="s">
        <v>33</v>
      </c>
      <c r="B35" s="192"/>
      <c r="C35" s="192"/>
      <c r="D35" s="192"/>
      <c r="E35" s="192"/>
      <c r="F35" s="192"/>
      <c r="G35" s="192"/>
      <c r="H35" s="193"/>
      <c r="I35" s="1">
        <v>28</v>
      </c>
      <c r="J35" s="103">
        <v>9689025</v>
      </c>
      <c r="K35" s="103">
        <v>9689024.93</v>
      </c>
    </row>
    <row r="36" spans="1:11" ht="12.75">
      <c r="A36" s="194" t="s">
        <v>34</v>
      </c>
      <c r="B36" s="195"/>
      <c r="C36" s="195"/>
      <c r="D36" s="195"/>
      <c r="E36" s="195"/>
      <c r="F36" s="195"/>
      <c r="G36" s="195"/>
      <c r="H36" s="196"/>
      <c r="I36" s="1">
        <v>29</v>
      </c>
      <c r="J36" s="112">
        <f>SUM(J37:J39)</f>
        <v>0</v>
      </c>
      <c r="K36" s="112"/>
    </row>
    <row r="37" spans="1:11" ht="12.75">
      <c r="A37" s="191" t="s">
        <v>224</v>
      </c>
      <c r="B37" s="192"/>
      <c r="C37" s="192"/>
      <c r="D37" s="192"/>
      <c r="E37" s="192"/>
      <c r="F37" s="192"/>
      <c r="G37" s="192"/>
      <c r="H37" s="193"/>
      <c r="I37" s="1">
        <v>30</v>
      </c>
      <c r="J37" s="103"/>
      <c r="K37" s="103"/>
    </row>
    <row r="38" spans="1:11" ht="12.75">
      <c r="A38" s="191" t="s">
        <v>223</v>
      </c>
      <c r="B38" s="192"/>
      <c r="C38" s="192"/>
      <c r="D38" s="192"/>
      <c r="E38" s="192"/>
      <c r="F38" s="192"/>
      <c r="G38" s="192"/>
      <c r="H38" s="193"/>
      <c r="I38" s="1">
        <v>31</v>
      </c>
      <c r="J38" s="103"/>
      <c r="K38" s="103"/>
    </row>
    <row r="39" spans="1:11" ht="12.75">
      <c r="A39" s="191" t="s">
        <v>35</v>
      </c>
      <c r="B39" s="192"/>
      <c r="C39" s="192"/>
      <c r="D39" s="192"/>
      <c r="E39" s="192"/>
      <c r="F39" s="192"/>
      <c r="G39" s="192"/>
      <c r="H39" s="193"/>
      <c r="I39" s="1">
        <v>32</v>
      </c>
      <c r="J39" s="103"/>
      <c r="K39" s="103"/>
    </row>
    <row r="40" spans="1:11" ht="12.75">
      <c r="A40" s="194" t="s">
        <v>36</v>
      </c>
      <c r="B40" s="195"/>
      <c r="C40" s="195"/>
      <c r="D40" s="195"/>
      <c r="E40" s="195"/>
      <c r="F40" s="195"/>
      <c r="G40" s="195"/>
      <c r="H40" s="196"/>
      <c r="I40" s="1">
        <v>33</v>
      </c>
      <c r="J40" s="103"/>
      <c r="K40" s="103"/>
    </row>
    <row r="41" spans="1:11" ht="12.75">
      <c r="A41" s="194" t="s">
        <v>180</v>
      </c>
      <c r="B41" s="195"/>
      <c r="C41" s="195"/>
      <c r="D41" s="195"/>
      <c r="E41" s="195"/>
      <c r="F41" s="195"/>
      <c r="G41" s="195"/>
      <c r="H41" s="196"/>
      <c r="I41" s="1">
        <v>34</v>
      </c>
      <c r="J41" s="112">
        <f>J42+J50+J57+J65</f>
        <v>339265604</v>
      </c>
      <c r="K41" s="112">
        <f>K42+K50+K57+K65</f>
        <v>342846706.19</v>
      </c>
    </row>
    <row r="42" spans="1:11" ht="12.75">
      <c r="A42" s="194" t="s">
        <v>40</v>
      </c>
      <c r="B42" s="195"/>
      <c r="C42" s="195"/>
      <c r="D42" s="195"/>
      <c r="E42" s="195"/>
      <c r="F42" s="195"/>
      <c r="G42" s="195"/>
      <c r="H42" s="196"/>
      <c r="I42" s="1">
        <v>35</v>
      </c>
      <c r="J42" s="112">
        <f>SUM(J43:J49)</f>
        <v>261383674</v>
      </c>
      <c r="K42" s="112">
        <f>SUM(K43:K49)</f>
        <v>245668336.45</v>
      </c>
    </row>
    <row r="43" spans="1:11" ht="12.75">
      <c r="A43" s="191" t="s">
        <v>222</v>
      </c>
      <c r="B43" s="192"/>
      <c r="C43" s="192"/>
      <c r="D43" s="192"/>
      <c r="E43" s="192"/>
      <c r="F43" s="192"/>
      <c r="G43" s="192"/>
      <c r="H43" s="193"/>
      <c r="I43" s="1">
        <v>36</v>
      </c>
      <c r="J43" s="103">
        <v>11643</v>
      </c>
      <c r="K43" s="103">
        <v>134425.6</v>
      </c>
    </row>
    <row r="44" spans="1:11" ht="12.75">
      <c r="A44" s="191" t="s">
        <v>37</v>
      </c>
      <c r="B44" s="192"/>
      <c r="C44" s="192"/>
      <c r="D44" s="192"/>
      <c r="E44" s="192"/>
      <c r="F44" s="192"/>
      <c r="G44" s="192"/>
      <c r="H44" s="193"/>
      <c r="I44" s="1">
        <v>37</v>
      </c>
      <c r="J44" s="103">
        <v>18925217</v>
      </c>
      <c r="K44" s="103">
        <v>19250673.79</v>
      </c>
    </row>
    <row r="45" spans="1:11" ht="12.75">
      <c r="A45" s="191" t="s">
        <v>38</v>
      </c>
      <c r="B45" s="192"/>
      <c r="C45" s="192"/>
      <c r="D45" s="192"/>
      <c r="E45" s="192"/>
      <c r="F45" s="192"/>
      <c r="G45" s="192"/>
      <c r="H45" s="193"/>
      <c r="I45" s="1">
        <v>38</v>
      </c>
      <c r="J45" s="103">
        <v>242446814</v>
      </c>
      <c r="K45" s="103">
        <v>226283237.06</v>
      </c>
    </row>
    <row r="46" spans="1:11" ht="12.75">
      <c r="A46" s="191" t="s">
        <v>39</v>
      </c>
      <c r="B46" s="192"/>
      <c r="C46" s="192"/>
      <c r="D46" s="192"/>
      <c r="E46" s="192"/>
      <c r="F46" s="192"/>
      <c r="G46" s="192"/>
      <c r="H46" s="193"/>
      <c r="I46" s="1">
        <v>39</v>
      </c>
      <c r="J46" s="103"/>
      <c r="K46" s="103"/>
    </row>
    <row r="47" spans="1:11" ht="12.75">
      <c r="A47" s="191" t="s">
        <v>221</v>
      </c>
      <c r="B47" s="192"/>
      <c r="C47" s="192"/>
      <c r="D47" s="192"/>
      <c r="E47" s="192"/>
      <c r="F47" s="192"/>
      <c r="G47" s="192"/>
      <c r="H47" s="193"/>
      <c r="I47" s="1">
        <v>40</v>
      </c>
      <c r="J47" s="103"/>
      <c r="K47" s="103"/>
    </row>
    <row r="48" spans="1:11" ht="12.75">
      <c r="A48" s="191" t="s">
        <v>220</v>
      </c>
      <c r="B48" s="192"/>
      <c r="C48" s="192"/>
      <c r="D48" s="192"/>
      <c r="E48" s="192"/>
      <c r="F48" s="192"/>
      <c r="G48" s="192"/>
      <c r="H48" s="193"/>
      <c r="I48" s="1">
        <v>41</v>
      </c>
      <c r="J48" s="103"/>
      <c r="K48" s="103"/>
    </row>
    <row r="49" spans="1:11" ht="12.75">
      <c r="A49" s="191" t="s">
        <v>219</v>
      </c>
      <c r="B49" s="192"/>
      <c r="C49" s="192"/>
      <c r="D49" s="192"/>
      <c r="E49" s="192"/>
      <c r="F49" s="192"/>
      <c r="G49" s="192"/>
      <c r="H49" s="193"/>
      <c r="I49" s="1">
        <v>42</v>
      </c>
      <c r="J49" s="103"/>
      <c r="K49" s="103"/>
    </row>
    <row r="50" spans="1:11" ht="12.75">
      <c r="A50" s="194" t="s">
        <v>41</v>
      </c>
      <c r="B50" s="195"/>
      <c r="C50" s="195"/>
      <c r="D50" s="195"/>
      <c r="E50" s="195"/>
      <c r="F50" s="195"/>
      <c r="G50" s="195"/>
      <c r="H50" s="196"/>
      <c r="I50" s="1">
        <v>43</v>
      </c>
      <c r="J50" s="112">
        <f>SUM(J51:J56)</f>
        <v>57554402</v>
      </c>
      <c r="K50" s="112">
        <f>SUM(K51:K56)</f>
        <v>75699284.45</v>
      </c>
    </row>
    <row r="51" spans="1:11" ht="12.75">
      <c r="A51" s="191" t="s">
        <v>42</v>
      </c>
      <c r="B51" s="192"/>
      <c r="C51" s="192"/>
      <c r="D51" s="192"/>
      <c r="E51" s="192"/>
      <c r="F51" s="192"/>
      <c r="G51" s="192"/>
      <c r="H51" s="193"/>
      <c r="I51" s="1">
        <v>44</v>
      </c>
      <c r="J51" s="103">
        <v>8818163</v>
      </c>
      <c r="K51" s="103">
        <v>7423366.290000001</v>
      </c>
    </row>
    <row r="52" spans="1:11" ht="12.75">
      <c r="A52" s="191" t="s">
        <v>43</v>
      </c>
      <c r="B52" s="192"/>
      <c r="C52" s="192"/>
      <c r="D52" s="192"/>
      <c r="E52" s="192"/>
      <c r="F52" s="192"/>
      <c r="G52" s="192"/>
      <c r="H52" s="193"/>
      <c r="I52" s="1">
        <v>45</v>
      </c>
      <c r="J52" s="103">
        <v>43282238</v>
      </c>
      <c r="K52" s="103">
        <v>32197027</v>
      </c>
    </row>
    <row r="53" spans="1:11" ht="12.75">
      <c r="A53" s="191" t="s">
        <v>218</v>
      </c>
      <c r="B53" s="192"/>
      <c r="C53" s="192"/>
      <c r="D53" s="192"/>
      <c r="E53" s="192"/>
      <c r="F53" s="192"/>
      <c r="G53" s="192"/>
      <c r="H53" s="193"/>
      <c r="I53" s="1">
        <v>46</v>
      </c>
      <c r="J53" s="103"/>
      <c r="K53" s="103"/>
    </row>
    <row r="54" spans="1:11" ht="12.75">
      <c r="A54" s="191" t="s">
        <v>217</v>
      </c>
      <c r="B54" s="192"/>
      <c r="C54" s="192"/>
      <c r="D54" s="192"/>
      <c r="E54" s="192"/>
      <c r="F54" s="192"/>
      <c r="G54" s="192"/>
      <c r="H54" s="193"/>
      <c r="I54" s="1">
        <v>47</v>
      </c>
      <c r="J54" s="103">
        <v>99951</v>
      </c>
      <c r="K54" s="103">
        <v>19662.56</v>
      </c>
    </row>
    <row r="55" spans="1:11" ht="12.75">
      <c r="A55" s="191" t="s">
        <v>216</v>
      </c>
      <c r="B55" s="192"/>
      <c r="C55" s="192"/>
      <c r="D55" s="192"/>
      <c r="E55" s="192"/>
      <c r="F55" s="192"/>
      <c r="G55" s="192"/>
      <c r="H55" s="193"/>
      <c r="I55" s="1">
        <v>48</v>
      </c>
      <c r="J55" s="103">
        <v>439507</v>
      </c>
      <c r="K55" s="103">
        <v>1058181.6</v>
      </c>
    </row>
    <row r="56" spans="1:11" ht="12.75">
      <c r="A56" s="191" t="s">
        <v>215</v>
      </c>
      <c r="B56" s="192"/>
      <c r="C56" s="192"/>
      <c r="D56" s="192"/>
      <c r="E56" s="192"/>
      <c r="F56" s="192"/>
      <c r="G56" s="192"/>
      <c r="H56" s="193"/>
      <c r="I56" s="1">
        <v>49</v>
      </c>
      <c r="J56" s="114">
        <v>4914543</v>
      </c>
      <c r="K56" s="103">
        <v>35001047</v>
      </c>
    </row>
    <row r="57" spans="1:11" ht="12.75">
      <c r="A57" s="194" t="s">
        <v>51</v>
      </c>
      <c r="B57" s="195"/>
      <c r="C57" s="195"/>
      <c r="D57" s="195"/>
      <c r="E57" s="195"/>
      <c r="F57" s="195"/>
      <c r="G57" s="195"/>
      <c r="H57" s="196"/>
      <c r="I57" s="1">
        <v>50</v>
      </c>
      <c r="J57" s="112">
        <f>SUM(J58:J64)</f>
        <v>16858538</v>
      </c>
      <c r="K57" s="112">
        <f>SUM(K58:K64)</f>
        <v>14736139.18</v>
      </c>
    </row>
    <row r="58" spans="1:11" ht="12.75">
      <c r="A58" s="191" t="s">
        <v>26</v>
      </c>
      <c r="B58" s="192"/>
      <c r="C58" s="192"/>
      <c r="D58" s="192"/>
      <c r="E58" s="192"/>
      <c r="F58" s="192"/>
      <c r="G58" s="192"/>
      <c r="H58" s="193"/>
      <c r="I58" s="1">
        <v>51</v>
      </c>
      <c r="J58" s="103"/>
      <c r="K58" s="103"/>
    </row>
    <row r="59" spans="1:11" ht="12.75">
      <c r="A59" s="191" t="s">
        <v>44</v>
      </c>
      <c r="B59" s="192"/>
      <c r="C59" s="192"/>
      <c r="D59" s="192"/>
      <c r="E59" s="192"/>
      <c r="F59" s="192"/>
      <c r="G59" s="192"/>
      <c r="H59" s="193"/>
      <c r="I59" s="1">
        <v>52</v>
      </c>
      <c r="J59" s="103">
        <v>9769694</v>
      </c>
      <c r="K59" s="103">
        <v>9839958.74</v>
      </c>
    </row>
    <row r="60" spans="1:11" ht="12.75">
      <c r="A60" s="191" t="s">
        <v>28</v>
      </c>
      <c r="B60" s="192"/>
      <c r="C60" s="192"/>
      <c r="D60" s="192"/>
      <c r="E60" s="192"/>
      <c r="F60" s="192"/>
      <c r="G60" s="192"/>
      <c r="H60" s="193"/>
      <c r="I60" s="1">
        <v>53</v>
      </c>
      <c r="J60" s="103"/>
      <c r="K60" s="103"/>
    </row>
    <row r="61" spans="1:11" ht="12.75">
      <c r="A61" s="191" t="s">
        <v>27</v>
      </c>
      <c r="B61" s="192"/>
      <c r="C61" s="192"/>
      <c r="D61" s="192"/>
      <c r="E61" s="192"/>
      <c r="F61" s="192"/>
      <c r="G61" s="192"/>
      <c r="H61" s="193"/>
      <c r="I61" s="1">
        <v>54</v>
      </c>
      <c r="J61" s="103"/>
      <c r="K61" s="103"/>
    </row>
    <row r="62" spans="1:11" ht="12.75">
      <c r="A62" s="191" t="s">
        <v>45</v>
      </c>
      <c r="B62" s="192"/>
      <c r="C62" s="192"/>
      <c r="D62" s="192"/>
      <c r="E62" s="192"/>
      <c r="F62" s="192"/>
      <c r="G62" s="192"/>
      <c r="H62" s="193"/>
      <c r="I62" s="1">
        <v>55</v>
      </c>
      <c r="J62" s="103">
        <v>1745827</v>
      </c>
      <c r="K62" s="103">
        <v>772512.16</v>
      </c>
    </row>
    <row r="63" spans="1:11" ht="12.75">
      <c r="A63" s="191" t="s">
        <v>31</v>
      </c>
      <c r="B63" s="192"/>
      <c r="C63" s="192"/>
      <c r="D63" s="192"/>
      <c r="E63" s="192"/>
      <c r="F63" s="192"/>
      <c r="G63" s="192"/>
      <c r="H63" s="193"/>
      <c r="I63" s="1">
        <v>56</v>
      </c>
      <c r="J63" s="103">
        <v>5343017</v>
      </c>
      <c r="K63" s="103">
        <v>4123668.28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1">
        <v>57</v>
      </c>
      <c r="J64" s="103"/>
      <c r="K64" s="103"/>
    </row>
    <row r="65" spans="1:11" ht="12.75">
      <c r="A65" s="194" t="s">
        <v>47</v>
      </c>
      <c r="B65" s="195"/>
      <c r="C65" s="195"/>
      <c r="D65" s="195"/>
      <c r="E65" s="195"/>
      <c r="F65" s="195"/>
      <c r="G65" s="195"/>
      <c r="H65" s="196"/>
      <c r="I65" s="1">
        <v>58</v>
      </c>
      <c r="J65" s="103">
        <v>3468990</v>
      </c>
      <c r="K65" s="103">
        <v>6742946.1099999985</v>
      </c>
    </row>
    <row r="66" spans="1:11" ht="12.75">
      <c r="A66" s="194" t="s">
        <v>48</v>
      </c>
      <c r="B66" s="195"/>
      <c r="C66" s="195"/>
      <c r="D66" s="195"/>
      <c r="E66" s="195"/>
      <c r="F66" s="195"/>
      <c r="G66" s="195"/>
      <c r="H66" s="196"/>
      <c r="I66" s="1">
        <v>59</v>
      </c>
      <c r="J66" s="103">
        <v>56579525</v>
      </c>
      <c r="K66" s="103">
        <v>56579524.85</v>
      </c>
    </row>
    <row r="67" spans="1:11" ht="12.75">
      <c r="A67" s="194" t="s">
        <v>181</v>
      </c>
      <c r="B67" s="195"/>
      <c r="C67" s="195"/>
      <c r="D67" s="195"/>
      <c r="E67" s="195"/>
      <c r="F67" s="195"/>
      <c r="G67" s="195"/>
      <c r="H67" s="196"/>
      <c r="I67" s="1">
        <v>60</v>
      </c>
      <c r="J67" s="112">
        <f>J8+J9+J41+J66</f>
        <v>1168066538</v>
      </c>
      <c r="K67" s="112">
        <f>K8+K9+K41+K66</f>
        <v>1178327179.29</v>
      </c>
    </row>
    <row r="68" spans="1:11" ht="12.75">
      <c r="A68" s="212" t="s">
        <v>49</v>
      </c>
      <c r="B68" s="213"/>
      <c r="C68" s="213"/>
      <c r="D68" s="213"/>
      <c r="E68" s="213"/>
      <c r="F68" s="213"/>
      <c r="G68" s="213"/>
      <c r="H68" s="214"/>
      <c r="I68" s="4">
        <v>61</v>
      </c>
      <c r="J68" s="104">
        <v>156300000</v>
      </c>
      <c r="K68" s="104">
        <v>143209732</v>
      </c>
    </row>
    <row r="69" spans="1:11" ht="12.75">
      <c r="A69" s="215" t="s">
        <v>52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2.75">
      <c r="A70" s="209" t="s">
        <v>182</v>
      </c>
      <c r="B70" s="210"/>
      <c r="C70" s="210"/>
      <c r="D70" s="210"/>
      <c r="E70" s="210"/>
      <c r="F70" s="210"/>
      <c r="G70" s="210"/>
      <c r="H70" s="211"/>
      <c r="I70" s="3">
        <v>62</v>
      </c>
      <c r="J70" s="115">
        <f>J71+J72+J73+J79+J80+J83+J86</f>
        <v>415786437.42</v>
      </c>
      <c r="K70" s="115">
        <f>K71+K72+K73+K79+K80+K83+K86</f>
        <v>381112234.74</v>
      </c>
    </row>
    <row r="71" spans="1:11" ht="12.75">
      <c r="A71" s="194" t="s">
        <v>53</v>
      </c>
      <c r="B71" s="195"/>
      <c r="C71" s="195"/>
      <c r="D71" s="195"/>
      <c r="E71" s="195"/>
      <c r="F71" s="195"/>
      <c r="G71" s="195"/>
      <c r="H71" s="196"/>
      <c r="I71" s="1">
        <v>63</v>
      </c>
      <c r="J71" s="103">
        <v>270904000</v>
      </c>
      <c r="K71" s="103">
        <v>270904000</v>
      </c>
    </row>
    <row r="72" spans="1:11" ht="12.75">
      <c r="A72" s="194" t="s">
        <v>54</v>
      </c>
      <c r="B72" s="195"/>
      <c r="C72" s="195"/>
      <c r="D72" s="195"/>
      <c r="E72" s="195"/>
      <c r="F72" s="195"/>
      <c r="G72" s="195"/>
      <c r="H72" s="196"/>
      <c r="I72" s="1">
        <v>64</v>
      </c>
      <c r="J72" s="103">
        <v>160634352</v>
      </c>
      <c r="K72" s="103">
        <v>160634352</v>
      </c>
    </row>
    <row r="73" spans="1:11" ht="12.75">
      <c r="A73" s="194" t="s">
        <v>55</v>
      </c>
      <c r="B73" s="195"/>
      <c r="C73" s="195"/>
      <c r="D73" s="195"/>
      <c r="E73" s="195"/>
      <c r="F73" s="195"/>
      <c r="G73" s="195"/>
      <c r="H73" s="196"/>
      <c r="I73" s="1">
        <v>65</v>
      </c>
      <c r="J73" s="112">
        <f>J74+J75-J76+J77+J78</f>
        <v>19157791.42</v>
      </c>
      <c r="K73" s="112">
        <f>K74+K75-K76+K77+K78</f>
        <v>17805420.91</v>
      </c>
    </row>
    <row r="74" spans="1:11" ht="12.75">
      <c r="A74" s="191" t="s">
        <v>56</v>
      </c>
      <c r="B74" s="192"/>
      <c r="C74" s="192"/>
      <c r="D74" s="192"/>
      <c r="E74" s="192"/>
      <c r="F74" s="192"/>
      <c r="G74" s="192"/>
      <c r="H74" s="193"/>
      <c r="I74" s="1">
        <v>66</v>
      </c>
      <c r="J74" s="103">
        <v>8250000</v>
      </c>
      <c r="K74" s="103">
        <v>8250000</v>
      </c>
    </row>
    <row r="75" spans="1:11" ht="12.75">
      <c r="A75" s="191" t="s">
        <v>57</v>
      </c>
      <c r="B75" s="192"/>
      <c r="C75" s="192"/>
      <c r="D75" s="192"/>
      <c r="E75" s="192"/>
      <c r="F75" s="192"/>
      <c r="G75" s="192"/>
      <c r="H75" s="193"/>
      <c r="I75" s="1">
        <v>67</v>
      </c>
      <c r="J75" s="103">
        <v>9000000</v>
      </c>
      <c r="K75" s="103">
        <v>9000000</v>
      </c>
    </row>
    <row r="76" spans="1:11" ht="12.75">
      <c r="A76" s="191" t="s">
        <v>58</v>
      </c>
      <c r="B76" s="192"/>
      <c r="C76" s="192"/>
      <c r="D76" s="192"/>
      <c r="E76" s="192"/>
      <c r="F76" s="192"/>
      <c r="G76" s="192"/>
      <c r="H76" s="193"/>
      <c r="I76" s="1">
        <v>68</v>
      </c>
      <c r="J76" s="103"/>
      <c r="K76" s="103"/>
    </row>
    <row r="77" spans="1:11" ht="20.25" customHeight="1">
      <c r="A77" s="191" t="s">
        <v>59</v>
      </c>
      <c r="B77" s="192"/>
      <c r="C77" s="192"/>
      <c r="D77" s="192"/>
      <c r="E77" s="192"/>
      <c r="F77" s="192"/>
      <c r="G77" s="192"/>
      <c r="H77" s="193"/>
      <c r="I77" s="1">
        <v>69</v>
      </c>
      <c r="J77" s="103"/>
      <c r="K77" s="103"/>
    </row>
    <row r="78" spans="1:11" ht="12.75">
      <c r="A78" s="191" t="s">
        <v>60</v>
      </c>
      <c r="B78" s="192"/>
      <c r="C78" s="192"/>
      <c r="D78" s="192"/>
      <c r="E78" s="192"/>
      <c r="F78" s="192"/>
      <c r="G78" s="192"/>
      <c r="H78" s="193"/>
      <c r="I78" s="1">
        <v>70</v>
      </c>
      <c r="J78" s="103">
        <v>1907791.42</v>
      </c>
      <c r="K78" s="103">
        <v>555420.91</v>
      </c>
    </row>
    <row r="79" spans="1:11" ht="12.75">
      <c r="A79" s="194" t="s">
        <v>61</v>
      </c>
      <c r="B79" s="195"/>
      <c r="C79" s="195"/>
      <c r="D79" s="195"/>
      <c r="E79" s="195"/>
      <c r="F79" s="195"/>
      <c r="G79" s="195"/>
      <c r="H79" s="196"/>
      <c r="I79" s="1">
        <v>71</v>
      </c>
      <c r="J79" s="116">
        <v>40584018</v>
      </c>
      <c r="K79" s="103">
        <v>40003740.83</v>
      </c>
    </row>
    <row r="80" spans="1:11" ht="12.75">
      <c r="A80" s="194" t="s">
        <v>62</v>
      </c>
      <c r="B80" s="195"/>
      <c r="C80" s="195"/>
      <c r="D80" s="195"/>
      <c r="E80" s="195"/>
      <c r="F80" s="195"/>
      <c r="G80" s="195"/>
      <c r="H80" s="196"/>
      <c r="I80" s="1">
        <v>72</v>
      </c>
      <c r="J80" s="112">
        <f>J81-J82</f>
        <v>0</v>
      </c>
      <c r="K80" s="112">
        <f>K81-K82</f>
        <v>-75493724</v>
      </c>
    </row>
    <row r="81" spans="1:11" ht="12.75">
      <c r="A81" s="218" t="s">
        <v>63</v>
      </c>
      <c r="B81" s="219"/>
      <c r="C81" s="219"/>
      <c r="D81" s="219"/>
      <c r="E81" s="219"/>
      <c r="F81" s="219"/>
      <c r="G81" s="219"/>
      <c r="H81" s="220"/>
      <c r="I81" s="1">
        <v>73</v>
      </c>
      <c r="J81" s="103"/>
      <c r="K81" s="103"/>
    </row>
    <row r="82" spans="1:11" ht="12.75">
      <c r="A82" s="218" t="s">
        <v>64</v>
      </c>
      <c r="B82" s="219"/>
      <c r="C82" s="219"/>
      <c r="D82" s="219"/>
      <c r="E82" s="219"/>
      <c r="F82" s="219"/>
      <c r="G82" s="219"/>
      <c r="H82" s="220"/>
      <c r="I82" s="1">
        <v>74</v>
      </c>
      <c r="J82" s="103"/>
      <c r="K82" s="103">
        <v>75493724</v>
      </c>
    </row>
    <row r="83" spans="1:11" ht="12.75">
      <c r="A83" s="194" t="s">
        <v>65</v>
      </c>
      <c r="B83" s="195"/>
      <c r="C83" s="195"/>
      <c r="D83" s="195"/>
      <c r="E83" s="195"/>
      <c r="F83" s="195"/>
      <c r="G83" s="195"/>
      <c r="H83" s="196"/>
      <c r="I83" s="1">
        <v>75</v>
      </c>
      <c r="J83" s="112">
        <f>J84-J85</f>
        <v>-75493724</v>
      </c>
      <c r="K83" s="112">
        <f>K84-K85</f>
        <v>-32741555</v>
      </c>
    </row>
    <row r="84" spans="1:11" ht="12.75">
      <c r="A84" s="218" t="s">
        <v>66</v>
      </c>
      <c r="B84" s="219"/>
      <c r="C84" s="219"/>
      <c r="D84" s="219"/>
      <c r="E84" s="219"/>
      <c r="F84" s="219"/>
      <c r="G84" s="219"/>
      <c r="H84" s="220"/>
      <c r="I84" s="1">
        <v>76</v>
      </c>
      <c r="J84" s="103"/>
      <c r="K84" s="103"/>
    </row>
    <row r="85" spans="1:11" ht="12.75">
      <c r="A85" s="218" t="s">
        <v>67</v>
      </c>
      <c r="B85" s="219"/>
      <c r="C85" s="219"/>
      <c r="D85" s="219"/>
      <c r="E85" s="219"/>
      <c r="F85" s="219"/>
      <c r="G85" s="219"/>
      <c r="H85" s="220"/>
      <c r="I85" s="1">
        <v>77</v>
      </c>
      <c r="J85" s="103">
        <v>75493724</v>
      </c>
      <c r="K85" s="103">
        <v>32741555</v>
      </c>
    </row>
    <row r="86" spans="1:11" ht="12.75" customHeight="1">
      <c r="A86" s="194" t="s">
        <v>294</v>
      </c>
      <c r="B86" s="195"/>
      <c r="C86" s="195"/>
      <c r="D86" s="195"/>
      <c r="E86" s="195"/>
      <c r="F86" s="195"/>
      <c r="G86" s="195"/>
      <c r="H86" s="196"/>
      <c r="I86" s="1">
        <v>78</v>
      </c>
      <c r="J86" s="103"/>
      <c r="K86" s="103"/>
    </row>
    <row r="87" spans="1:11" ht="12.75">
      <c r="A87" s="194" t="s">
        <v>183</v>
      </c>
      <c r="B87" s="195"/>
      <c r="C87" s="195"/>
      <c r="D87" s="195"/>
      <c r="E87" s="195"/>
      <c r="F87" s="195"/>
      <c r="G87" s="195"/>
      <c r="H87" s="196"/>
      <c r="I87" s="1">
        <v>79</v>
      </c>
      <c r="J87" s="112">
        <f>SUM(J88:J90)</f>
        <v>13457014</v>
      </c>
      <c r="K87" s="112">
        <f>SUM(K88:K90)</f>
        <v>13457014</v>
      </c>
    </row>
    <row r="88" spans="1:11" ht="12.75">
      <c r="A88" s="191" t="s">
        <v>214</v>
      </c>
      <c r="B88" s="192"/>
      <c r="C88" s="192"/>
      <c r="D88" s="192"/>
      <c r="E88" s="192"/>
      <c r="F88" s="192"/>
      <c r="G88" s="192"/>
      <c r="H88" s="193"/>
      <c r="I88" s="1">
        <v>80</v>
      </c>
      <c r="J88" s="103"/>
      <c r="K88" s="103"/>
    </row>
    <row r="89" spans="1:11" ht="12.75">
      <c r="A89" s="191" t="s">
        <v>213</v>
      </c>
      <c r="B89" s="192"/>
      <c r="C89" s="192"/>
      <c r="D89" s="192"/>
      <c r="E89" s="192"/>
      <c r="F89" s="192"/>
      <c r="G89" s="192"/>
      <c r="H89" s="193"/>
      <c r="I89" s="1">
        <v>81</v>
      </c>
      <c r="J89" s="103"/>
      <c r="K89" s="103"/>
    </row>
    <row r="90" spans="1:11" ht="12.75">
      <c r="A90" s="191" t="s">
        <v>68</v>
      </c>
      <c r="B90" s="192"/>
      <c r="C90" s="192"/>
      <c r="D90" s="192"/>
      <c r="E90" s="192"/>
      <c r="F90" s="192"/>
      <c r="G90" s="192"/>
      <c r="H90" s="193"/>
      <c r="I90" s="1">
        <v>82</v>
      </c>
      <c r="J90" s="103">
        <v>13457014</v>
      </c>
      <c r="K90" s="103">
        <v>13457014</v>
      </c>
    </row>
    <row r="91" spans="1:11" ht="12.75">
      <c r="A91" s="194" t="s">
        <v>184</v>
      </c>
      <c r="B91" s="195"/>
      <c r="C91" s="195"/>
      <c r="D91" s="195"/>
      <c r="E91" s="195"/>
      <c r="F91" s="195"/>
      <c r="G91" s="195"/>
      <c r="H91" s="196"/>
      <c r="I91" s="1">
        <v>83</v>
      </c>
      <c r="J91" s="112">
        <f>SUM(J92:J100)</f>
        <v>172417840</v>
      </c>
      <c r="K91" s="112">
        <f>SUM(K92:K100)</f>
        <v>172334143</v>
      </c>
    </row>
    <row r="92" spans="1:11" ht="12.75">
      <c r="A92" s="191" t="s">
        <v>211</v>
      </c>
      <c r="B92" s="192"/>
      <c r="C92" s="192"/>
      <c r="D92" s="192"/>
      <c r="E92" s="192"/>
      <c r="F92" s="192"/>
      <c r="G92" s="192"/>
      <c r="H92" s="193"/>
      <c r="I92" s="1">
        <v>84</v>
      </c>
      <c r="J92" s="103"/>
      <c r="K92" s="103"/>
    </row>
    <row r="93" spans="1:11" ht="12.75">
      <c r="A93" s="191" t="s">
        <v>69</v>
      </c>
      <c r="B93" s="192"/>
      <c r="C93" s="192"/>
      <c r="D93" s="192"/>
      <c r="E93" s="192"/>
      <c r="F93" s="192"/>
      <c r="G93" s="192"/>
      <c r="H93" s="193"/>
      <c r="I93" s="1">
        <v>85</v>
      </c>
      <c r="J93" s="103"/>
      <c r="K93" s="103"/>
    </row>
    <row r="94" spans="1:11" ht="12.75">
      <c r="A94" s="191" t="s">
        <v>210</v>
      </c>
      <c r="B94" s="192"/>
      <c r="C94" s="192"/>
      <c r="D94" s="192"/>
      <c r="E94" s="192"/>
      <c r="F94" s="192"/>
      <c r="G94" s="192"/>
      <c r="H94" s="193"/>
      <c r="I94" s="1">
        <v>86</v>
      </c>
      <c r="J94" s="103"/>
      <c r="K94" s="103"/>
    </row>
    <row r="95" spans="1:11" ht="12.75">
      <c r="A95" s="191" t="s">
        <v>209</v>
      </c>
      <c r="B95" s="192"/>
      <c r="C95" s="192"/>
      <c r="D95" s="192"/>
      <c r="E95" s="192"/>
      <c r="F95" s="192"/>
      <c r="G95" s="192"/>
      <c r="H95" s="193"/>
      <c r="I95" s="1">
        <v>87</v>
      </c>
      <c r="J95" s="103"/>
      <c r="K95" s="103"/>
    </row>
    <row r="96" spans="1:11" ht="12.75">
      <c r="A96" s="191" t="s">
        <v>208</v>
      </c>
      <c r="B96" s="192"/>
      <c r="C96" s="192"/>
      <c r="D96" s="192"/>
      <c r="E96" s="192"/>
      <c r="F96" s="192"/>
      <c r="G96" s="192"/>
      <c r="H96" s="193"/>
      <c r="I96" s="1">
        <v>88</v>
      </c>
      <c r="J96" s="103"/>
      <c r="K96" s="103"/>
    </row>
    <row r="97" spans="1:11" ht="12.75">
      <c r="A97" s="191" t="s">
        <v>207</v>
      </c>
      <c r="B97" s="192"/>
      <c r="C97" s="192"/>
      <c r="D97" s="192"/>
      <c r="E97" s="192"/>
      <c r="F97" s="192"/>
      <c r="G97" s="192"/>
      <c r="H97" s="193"/>
      <c r="I97" s="1">
        <v>89</v>
      </c>
      <c r="J97" s="103">
        <v>162173130</v>
      </c>
      <c r="K97" s="103">
        <v>162204698</v>
      </c>
    </row>
    <row r="98" spans="1:11" ht="12.75">
      <c r="A98" s="191" t="s">
        <v>206</v>
      </c>
      <c r="B98" s="192"/>
      <c r="C98" s="192"/>
      <c r="D98" s="192"/>
      <c r="E98" s="192"/>
      <c r="F98" s="192"/>
      <c r="G98" s="192"/>
      <c r="H98" s="193"/>
      <c r="I98" s="1">
        <v>90</v>
      </c>
      <c r="J98" s="103"/>
      <c r="K98" s="103"/>
    </row>
    <row r="99" spans="1:11" ht="12.75">
      <c r="A99" s="191" t="s">
        <v>70</v>
      </c>
      <c r="B99" s="192"/>
      <c r="C99" s="192"/>
      <c r="D99" s="192"/>
      <c r="E99" s="192"/>
      <c r="F99" s="192"/>
      <c r="G99" s="192"/>
      <c r="H99" s="193"/>
      <c r="I99" s="1">
        <v>91</v>
      </c>
      <c r="J99" s="103"/>
      <c r="K99" s="103"/>
    </row>
    <row r="100" spans="1:11" ht="12.75">
      <c r="A100" s="191" t="s">
        <v>212</v>
      </c>
      <c r="B100" s="192"/>
      <c r="C100" s="192"/>
      <c r="D100" s="192"/>
      <c r="E100" s="192"/>
      <c r="F100" s="192"/>
      <c r="G100" s="192"/>
      <c r="H100" s="193"/>
      <c r="I100" s="1">
        <v>92</v>
      </c>
      <c r="J100" s="117">
        <v>10244710</v>
      </c>
      <c r="K100" s="103">
        <v>10129445</v>
      </c>
    </row>
    <row r="101" spans="1:11" ht="12.75">
      <c r="A101" s="194" t="s">
        <v>288</v>
      </c>
      <c r="B101" s="195"/>
      <c r="C101" s="195"/>
      <c r="D101" s="195"/>
      <c r="E101" s="195"/>
      <c r="F101" s="195"/>
      <c r="G101" s="195"/>
      <c r="H101" s="196"/>
      <c r="I101" s="1">
        <v>93</v>
      </c>
      <c r="J101" s="112">
        <f>SUM(J102:J113)</f>
        <v>543796384</v>
      </c>
      <c r="K101" s="112">
        <f>SUM(K102:K113)</f>
        <v>571896570.9</v>
      </c>
    </row>
    <row r="102" spans="1:11" ht="12.75" customHeight="1">
      <c r="A102" s="191" t="s">
        <v>211</v>
      </c>
      <c r="B102" s="192"/>
      <c r="C102" s="192"/>
      <c r="D102" s="192"/>
      <c r="E102" s="192"/>
      <c r="F102" s="192"/>
      <c r="G102" s="192"/>
      <c r="H102" s="193"/>
      <c r="I102" s="1">
        <v>94</v>
      </c>
      <c r="J102" s="118">
        <v>11070714</v>
      </c>
      <c r="K102" s="103">
        <v>22716485.91</v>
      </c>
    </row>
    <row r="103" spans="1:11" ht="12.75" customHeight="1">
      <c r="A103" s="191" t="s">
        <v>69</v>
      </c>
      <c r="B103" s="192"/>
      <c r="C103" s="192"/>
      <c r="D103" s="192"/>
      <c r="E103" s="192"/>
      <c r="F103" s="192"/>
      <c r="G103" s="192"/>
      <c r="H103" s="193"/>
      <c r="I103" s="1">
        <v>95</v>
      </c>
      <c r="J103" s="103">
        <v>20000</v>
      </c>
      <c r="K103" s="103">
        <v>20000</v>
      </c>
    </row>
    <row r="104" spans="1:11" ht="12.75" customHeight="1">
      <c r="A104" s="191" t="s">
        <v>210</v>
      </c>
      <c r="B104" s="192"/>
      <c r="C104" s="192"/>
      <c r="D104" s="192"/>
      <c r="E104" s="192"/>
      <c r="F104" s="192"/>
      <c r="G104" s="192"/>
      <c r="H104" s="193"/>
      <c r="I104" s="1">
        <v>96</v>
      </c>
      <c r="J104" s="103">
        <v>385367918</v>
      </c>
      <c r="K104" s="103">
        <v>369950424.65</v>
      </c>
    </row>
    <row r="105" spans="1:11" ht="12.75" customHeight="1">
      <c r="A105" s="191" t="s">
        <v>209</v>
      </c>
      <c r="B105" s="192"/>
      <c r="C105" s="192"/>
      <c r="D105" s="192"/>
      <c r="E105" s="192"/>
      <c r="F105" s="192"/>
      <c r="G105" s="192"/>
      <c r="H105" s="193"/>
      <c r="I105" s="1">
        <v>97</v>
      </c>
      <c r="J105" s="103">
        <v>18034318</v>
      </c>
      <c r="K105" s="103">
        <v>40193384.7</v>
      </c>
    </row>
    <row r="106" spans="1:11" ht="12.75" customHeight="1">
      <c r="A106" s="191" t="s">
        <v>208</v>
      </c>
      <c r="B106" s="192"/>
      <c r="C106" s="192"/>
      <c r="D106" s="192"/>
      <c r="E106" s="192"/>
      <c r="F106" s="192"/>
      <c r="G106" s="192"/>
      <c r="H106" s="193"/>
      <c r="I106" s="1">
        <v>98</v>
      </c>
      <c r="J106" s="103">
        <v>78512824</v>
      </c>
      <c r="K106" s="103">
        <v>81071614.92000002</v>
      </c>
    </row>
    <row r="107" spans="1:11" ht="12.75" customHeight="1">
      <c r="A107" s="191" t="s">
        <v>207</v>
      </c>
      <c r="B107" s="192"/>
      <c r="C107" s="192"/>
      <c r="D107" s="192"/>
      <c r="E107" s="192"/>
      <c r="F107" s="192"/>
      <c r="G107" s="192"/>
      <c r="H107" s="193"/>
      <c r="I107" s="1">
        <v>99</v>
      </c>
      <c r="J107" s="103">
        <v>33743736</v>
      </c>
      <c r="K107" s="103">
        <v>32822169.94</v>
      </c>
    </row>
    <row r="108" spans="1:11" ht="12.75" customHeight="1">
      <c r="A108" s="191" t="s">
        <v>206</v>
      </c>
      <c r="B108" s="192"/>
      <c r="C108" s="192"/>
      <c r="D108" s="192"/>
      <c r="E108" s="192"/>
      <c r="F108" s="192"/>
      <c r="G108" s="192"/>
      <c r="H108" s="193"/>
      <c r="I108" s="1">
        <v>100</v>
      </c>
      <c r="J108" s="103"/>
      <c r="K108" s="103"/>
    </row>
    <row r="109" spans="1:11" ht="12.75">
      <c r="A109" s="191" t="s">
        <v>71</v>
      </c>
      <c r="B109" s="192"/>
      <c r="C109" s="192"/>
      <c r="D109" s="192"/>
      <c r="E109" s="192"/>
      <c r="F109" s="192"/>
      <c r="G109" s="192"/>
      <c r="H109" s="193"/>
      <c r="I109" s="1">
        <v>101</v>
      </c>
      <c r="J109" s="103">
        <v>205690</v>
      </c>
      <c r="K109" s="103">
        <v>151387.62</v>
      </c>
    </row>
    <row r="110" spans="1:11" ht="12.75">
      <c r="A110" s="191" t="s">
        <v>205</v>
      </c>
      <c r="B110" s="192"/>
      <c r="C110" s="192"/>
      <c r="D110" s="192"/>
      <c r="E110" s="192"/>
      <c r="F110" s="192"/>
      <c r="G110" s="192"/>
      <c r="H110" s="193"/>
      <c r="I110" s="1">
        <v>102</v>
      </c>
      <c r="J110" s="103">
        <v>5357740</v>
      </c>
      <c r="K110" s="103">
        <v>8812567.159999998</v>
      </c>
    </row>
    <row r="111" spans="1:11" ht="12.75">
      <c r="A111" s="191" t="s">
        <v>204</v>
      </c>
      <c r="B111" s="192"/>
      <c r="C111" s="192"/>
      <c r="D111" s="192"/>
      <c r="E111" s="192"/>
      <c r="F111" s="192"/>
      <c r="G111" s="192"/>
      <c r="H111" s="193"/>
      <c r="I111" s="1">
        <v>103</v>
      </c>
      <c r="J111" s="103">
        <v>2454213</v>
      </c>
      <c r="K111" s="103">
        <v>2454213.39</v>
      </c>
    </row>
    <row r="112" spans="1:11" ht="12.75">
      <c r="A112" s="191" t="s">
        <v>72</v>
      </c>
      <c r="B112" s="192"/>
      <c r="C112" s="192"/>
      <c r="D112" s="192"/>
      <c r="E112" s="192"/>
      <c r="F112" s="192"/>
      <c r="G112" s="192"/>
      <c r="H112" s="193"/>
      <c r="I112" s="1">
        <v>104</v>
      </c>
      <c r="J112" s="103"/>
      <c r="K112" s="103"/>
    </row>
    <row r="113" spans="1:11" ht="12.75">
      <c r="A113" s="191" t="s">
        <v>73</v>
      </c>
      <c r="B113" s="192"/>
      <c r="C113" s="192"/>
      <c r="D113" s="192"/>
      <c r="E113" s="192"/>
      <c r="F113" s="192"/>
      <c r="G113" s="192"/>
      <c r="H113" s="193"/>
      <c r="I113" s="1">
        <v>105</v>
      </c>
      <c r="J113" s="103">
        <v>9029231</v>
      </c>
      <c r="K113" s="103">
        <v>13704322.61</v>
      </c>
    </row>
    <row r="114" spans="1:11" ht="12.75">
      <c r="A114" s="194" t="s">
        <v>74</v>
      </c>
      <c r="B114" s="195"/>
      <c r="C114" s="195"/>
      <c r="D114" s="195"/>
      <c r="E114" s="195"/>
      <c r="F114" s="195"/>
      <c r="G114" s="195"/>
      <c r="H114" s="196"/>
      <c r="I114" s="1">
        <v>106</v>
      </c>
      <c r="J114" s="103">
        <v>22608863</v>
      </c>
      <c r="K114" s="103">
        <v>39527216.239999995</v>
      </c>
    </row>
    <row r="115" spans="1:11" ht="12.75">
      <c r="A115" s="194" t="s">
        <v>185</v>
      </c>
      <c r="B115" s="195"/>
      <c r="C115" s="195"/>
      <c r="D115" s="195"/>
      <c r="E115" s="195"/>
      <c r="F115" s="195"/>
      <c r="G115" s="195"/>
      <c r="H115" s="196"/>
      <c r="I115" s="1">
        <v>107</v>
      </c>
      <c r="J115" s="112">
        <f>J70+J87+J91+J101+J114</f>
        <v>1168066538.42</v>
      </c>
      <c r="K115" s="112">
        <f>K70+K87+K91+K101+K114</f>
        <v>1178327178.8799999</v>
      </c>
    </row>
    <row r="116" spans="1:11" ht="12.75">
      <c r="A116" s="223" t="s">
        <v>75</v>
      </c>
      <c r="B116" s="224"/>
      <c r="C116" s="224"/>
      <c r="D116" s="224"/>
      <c r="E116" s="224"/>
      <c r="F116" s="224"/>
      <c r="G116" s="224"/>
      <c r="H116" s="225"/>
      <c r="I116" s="2">
        <v>108</v>
      </c>
      <c r="J116" s="104">
        <f>+J68</f>
        <v>156300000</v>
      </c>
      <c r="K116" s="104">
        <v>143209732</v>
      </c>
    </row>
    <row r="117" spans="1:11" ht="12.75">
      <c r="A117" s="215" t="s">
        <v>76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09" t="s">
        <v>77</v>
      </c>
      <c r="B118" s="210"/>
      <c r="C118" s="210"/>
      <c r="D118" s="210"/>
      <c r="E118" s="210"/>
      <c r="F118" s="210"/>
      <c r="G118" s="210"/>
      <c r="H118" s="210"/>
      <c r="I118" s="229"/>
      <c r="J118" s="229"/>
      <c r="K118" s="230"/>
    </row>
    <row r="119" spans="1:11" ht="12.75">
      <c r="A119" s="191" t="s">
        <v>296</v>
      </c>
      <c r="B119" s="192"/>
      <c r="C119" s="192"/>
      <c r="D119" s="192"/>
      <c r="E119" s="192"/>
      <c r="F119" s="192"/>
      <c r="G119" s="192"/>
      <c r="H119" s="193"/>
      <c r="I119" s="1">
        <v>109</v>
      </c>
      <c r="J119" s="103"/>
      <c r="K119" s="106"/>
    </row>
    <row r="120" spans="1:11" ht="12.75" customHeight="1">
      <c r="A120" s="231" t="s">
        <v>295</v>
      </c>
      <c r="B120" s="232"/>
      <c r="C120" s="232"/>
      <c r="D120" s="232"/>
      <c r="E120" s="232"/>
      <c r="F120" s="232"/>
      <c r="G120" s="232"/>
      <c r="H120" s="233"/>
      <c r="I120" s="4">
        <v>110</v>
      </c>
      <c r="J120" s="104"/>
      <c r="K120" s="107"/>
    </row>
    <row r="121" spans="1:11" ht="23.25" customHeight="1">
      <c r="A121" s="234" t="s">
        <v>78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  <row r="122" spans="1:11" ht="12.75">
      <c r="A122" s="221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</sheetData>
  <sheetProtection/>
  <mergeCells count="121"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6:H66"/>
    <mergeCell ref="A67:H67"/>
    <mergeCell ref="A68:H68"/>
    <mergeCell ref="A69:K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1:K1"/>
    <mergeCell ref="A2:K2"/>
    <mergeCell ref="A4:K4"/>
    <mergeCell ref="A5:H5"/>
    <mergeCell ref="A6:H6"/>
    <mergeCell ref="A7:K7"/>
    <mergeCell ref="A16:H16"/>
    <mergeCell ref="A17:H17"/>
    <mergeCell ref="A10:H10"/>
    <mergeCell ref="A11:H11"/>
    <mergeCell ref="A12:H12"/>
    <mergeCell ref="A13:H13"/>
    <mergeCell ref="A14:H14"/>
    <mergeCell ref="A15:H15"/>
  </mergeCells>
  <dataValidations count="6">
    <dataValidation allowBlank="1" sqref="J42:K42 J119:K120 J36:J40 J80:K80 J98:J99"/>
    <dataValidation type="whole" operator="greaterThanOrEqual" allowBlank="1" showInputMessage="1" showErrorMessage="1" errorTitle="Pogrešan unos" error="Mogu se unijeti samo cjelobrojne pozitivne vrijednosti." sqref="J8:J35 J41 J43:K68 K8:K41 J75:J78 J81:K85 J100:J116 J71:K71 K73:K78 K87:K116 J87:J97 J73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4 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M67" sqref="M67"/>
    </sheetView>
  </sheetViews>
  <sheetFormatPr defaultColWidth="9.140625" defaultRowHeight="12.75"/>
  <cols>
    <col min="1" max="9" width="9.140625" style="38" customWidth="1"/>
    <col min="10" max="10" width="9.8515625" style="38" customWidth="1"/>
    <col min="11" max="11" width="10.00390625" style="38" customWidth="1"/>
    <col min="12" max="12" width="9.8515625" style="38" customWidth="1"/>
    <col min="13" max="13" width="10.28125" style="38" customWidth="1"/>
    <col min="14" max="14" width="9.140625" style="38" customWidth="1"/>
    <col min="15" max="15" width="9.28125" style="38" bestFit="1" customWidth="1"/>
    <col min="16" max="16384" width="9.140625" style="38" customWidth="1"/>
  </cols>
  <sheetData>
    <row r="1" spans="1:13" ht="12.75" customHeight="1">
      <c r="A1" s="197" t="s">
        <v>225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52" t="s">
        <v>303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53" t="s">
        <v>300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 customHeight="1">
      <c r="A4" s="250" t="s">
        <v>226</v>
      </c>
      <c r="B4" s="250"/>
      <c r="C4" s="250"/>
      <c r="D4" s="250"/>
      <c r="E4" s="250"/>
      <c r="F4" s="250"/>
      <c r="G4" s="250"/>
      <c r="H4" s="250"/>
      <c r="I4" s="41" t="s">
        <v>227</v>
      </c>
      <c r="J4" s="251" t="s">
        <v>228</v>
      </c>
      <c r="K4" s="251"/>
      <c r="L4" s="251" t="s">
        <v>229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41"/>
      <c r="J5" s="43" t="s">
        <v>230</v>
      </c>
      <c r="K5" s="43" t="s">
        <v>231</v>
      </c>
      <c r="L5" s="43" t="s">
        <v>230</v>
      </c>
      <c r="M5" s="43" t="s">
        <v>231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44">
        <v>2</v>
      </c>
      <c r="J6" s="43">
        <v>3</v>
      </c>
      <c r="K6" s="43">
        <v>4</v>
      </c>
      <c r="L6" s="43">
        <v>5</v>
      </c>
      <c r="M6" s="43">
        <v>6</v>
      </c>
    </row>
    <row r="7" spans="1:13" ht="12.75" customHeight="1">
      <c r="A7" s="209" t="s">
        <v>232</v>
      </c>
      <c r="B7" s="210"/>
      <c r="C7" s="210"/>
      <c r="D7" s="210"/>
      <c r="E7" s="210"/>
      <c r="F7" s="210"/>
      <c r="G7" s="210"/>
      <c r="H7" s="211"/>
      <c r="I7" s="3">
        <v>111</v>
      </c>
      <c r="J7" s="115">
        <f>SUM(J8:J9)</f>
        <v>106662077.14</v>
      </c>
      <c r="K7" s="115">
        <f>SUM(K8:K9)</f>
        <v>75496990.94</v>
      </c>
      <c r="L7" s="115">
        <f>SUM(L8:L9)</f>
        <v>50086236</v>
      </c>
      <c r="M7" s="115">
        <f>SUM(M8:M9)</f>
        <v>27448563.63</v>
      </c>
    </row>
    <row r="8" spans="1:13" ht="12.75" customHeight="1">
      <c r="A8" s="194" t="s">
        <v>233</v>
      </c>
      <c r="B8" s="195"/>
      <c r="C8" s="195"/>
      <c r="D8" s="195"/>
      <c r="E8" s="195"/>
      <c r="F8" s="195"/>
      <c r="G8" s="195"/>
      <c r="H8" s="196"/>
      <c r="I8" s="1">
        <v>112</v>
      </c>
      <c r="J8" s="103">
        <v>102429242.43</v>
      </c>
      <c r="K8" s="103">
        <v>72055392.48</v>
      </c>
      <c r="L8" s="103">
        <v>48771869</v>
      </c>
      <c r="M8" s="103">
        <v>27009020.23</v>
      </c>
    </row>
    <row r="9" spans="1:13" ht="12.75" customHeight="1">
      <c r="A9" s="194" t="s">
        <v>79</v>
      </c>
      <c r="B9" s="195"/>
      <c r="C9" s="195"/>
      <c r="D9" s="195"/>
      <c r="E9" s="195"/>
      <c r="F9" s="195"/>
      <c r="G9" s="195"/>
      <c r="H9" s="196"/>
      <c r="I9" s="1">
        <v>113</v>
      </c>
      <c r="J9" s="103">
        <v>4232834.71</v>
      </c>
      <c r="K9" s="103">
        <v>3441598.46</v>
      </c>
      <c r="L9" s="103">
        <v>1314367</v>
      </c>
      <c r="M9" s="103">
        <v>439543.4</v>
      </c>
    </row>
    <row r="10" spans="1:13" ht="12.75" customHeight="1">
      <c r="A10" s="194" t="s">
        <v>234</v>
      </c>
      <c r="B10" s="195"/>
      <c r="C10" s="195"/>
      <c r="D10" s="195"/>
      <c r="E10" s="195"/>
      <c r="F10" s="195"/>
      <c r="G10" s="195"/>
      <c r="H10" s="196"/>
      <c r="I10" s="1">
        <v>114</v>
      </c>
      <c r="J10" s="112">
        <f>J11+J12+J16+J20+J21+J22+J25+J26</f>
        <v>113584007.83</v>
      </c>
      <c r="K10" s="112">
        <f>K11+K12+K16+K20+K21+K22+K25+K26</f>
        <v>72625071.72</v>
      </c>
      <c r="L10" s="112">
        <f>L11+L12+L16+L20+L21+L22+L25+L26</f>
        <v>66969641.75</v>
      </c>
      <c r="M10" s="112">
        <f>M11+M12+M16+M20+M21+M22+M25+M26</f>
        <v>34052528.41</v>
      </c>
    </row>
    <row r="11" spans="1:13" ht="12.75" customHeight="1">
      <c r="A11" s="194" t="s">
        <v>235</v>
      </c>
      <c r="B11" s="195"/>
      <c r="C11" s="195"/>
      <c r="D11" s="195"/>
      <c r="E11" s="195"/>
      <c r="F11" s="195"/>
      <c r="G11" s="195"/>
      <c r="H11" s="196"/>
      <c r="I11" s="1">
        <v>115</v>
      </c>
      <c r="J11" s="103">
        <v>13910117.14</v>
      </c>
      <c r="K11" s="103">
        <v>16425712.49</v>
      </c>
      <c r="L11" s="103">
        <v>15838119</v>
      </c>
      <c r="M11" s="103">
        <v>9525249</v>
      </c>
    </row>
    <row r="12" spans="1:13" ht="12.75" customHeight="1">
      <c r="A12" s="194" t="s">
        <v>236</v>
      </c>
      <c r="B12" s="195"/>
      <c r="C12" s="195"/>
      <c r="D12" s="195"/>
      <c r="E12" s="195"/>
      <c r="F12" s="195"/>
      <c r="G12" s="195"/>
      <c r="H12" s="196"/>
      <c r="I12" s="1">
        <v>116</v>
      </c>
      <c r="J12" s="112">
        <f>SUM(J13:J15)</f>
        <v>77059269</v>
      </c>
      <c r="K12" s="112">
        <f>SUM(K13:K15)</f>
        <v>45026267</v>
      </c>
      <c r="L12" s="112">
        <f>SUM(L13:L15)</f>
        <v>21901546.12</v>
      </c>
      <c r="M12" s="112">
        <f>SUM(M13:M15)</f>
        <v>12800810.860000001</v>
      </c>
    </row>
    <row r="13" spans="1:13" ht="12.75" customHeight="1">
      <c r="A13" s="191" t="s">
        <v>237</v>
      </c>
      <c r="B13" s="192"/>
      <c r="C13" s="192"/>
      <c r="D13" s="192"/>
      <c r="E13" s="192"/>
      <c r="F13" s="192"/>
      <c r="G13" s="192"/>
      <c r="H13" s="193"/>
      <c r="I13" s="1">
        <v>117</v>
      </c>
      <c r="J13" s="103">
        <v>662422</v>
      </c>
      <c r="K13" s="103">
        <v>293752</v>
      </c>
      <c r="L13" s="103">
        <v>519665</v>
      </c>
      <c r="M13" s="103">
        <v>303799</v>
      </c>
    </row>
    <row r="14" spans="1:13" ht="12.75" customHeight="1">
      <c r="A14" s="191" t="s">
        <v>238</v>
      </c>
      <c r="B14" s="192"/>
      <c r="C14" s="192"/>
      <c r="D14" s="192"/>
      <c r="E14" s="192"/>
      <c r="F14" s="192"/>
      <c r="G14" s="192"/>
      <c r="H14" s="193"/>
      <c r="I14" s="1">
        <v>118</v>
      </c>
      <c r="J14" s="103"/>
      <c r="K14" s="103"/>
      <c r="L14" s="103"/>
      <c r="M14" s="103"/>
    </row>
    <row r="15" spans="1:13" ht="12.75" customHeight="1">
      <c r="A15" s="191" t="s">
        <v>239</v>
      </c>
      <c r="B15" s="192"/>
      <c r="C15" s="192"/>
      <c r="D15" s="192"/>
      <c r="E15" s="192"/>
      <c r="F15" s="192"/>
      <c r="G15" s="192"/>
      <c r="H15" s="193"/>
      <c r="I15" s="1">
        <v>119</v>
      </c>
      <c r="J15" s="103">
        <v>76396847</v>
      </c>
      <c r="K15" s="103">
        <v>44732515</v>
      </c>
      <c r="L15" s="103">
        <v>21381881.12</v>
      </c>
      <c r="M15" s="103">
        <v>12497011.860000001</v>
      </c>
    </row>
    <row r="16" spans="1:13" ht="12.75" customHeight="1">
      <c r="A16" s="194" t="s">
        <v>240</v>
      </c>
      <c r="B16" s="195"/>
      <c r="C16" s="195"/>
      <c r="D16" s="195"/>
      <c r="E16" s="195"/>
      <c r="F16" s="195"/>
      <c r="G16" s="195"/>
      <c r="H16" s="196"/>
      <c r="I16" s="1">
        <v>120</v>
      </c>
      <c r="J16" s="112">
        <f>SUM(J17:J19)</f>
        <v>13367166.319999998</v>
      </c>
      <c r="K16" s="112">
        <f>SUM(K17:K19)</f>
        <v>6817239.39</v>
      </c>
      <c r="L16" s="112">
        <f>SUM(L17:L19)</f>
        <v>12992627</v>
      </c>
      <c r="M16" s="112">
        <f>SUM(M17:M19)</f>
        <v>6520867.04</v>
      </c>
    </row>
    <row r="17" spans="1:13" ht="12.75" customHeight="1">
      <c r="A17" s="191" t="s">
        <v>241</v>
      </c>
      <c r="B17" s="192"/>
      <c r="C17" s="192"/>
      <c r="D17" s="192"/>
      <c r="E17" s="192"/>
      <c r="F17" s="192"/>
      <c r="G17" s="192"/>
      <c r="H17" s="193"/>
      <c r="I17" s="1">
        <v>121</v>
      </c>
      <c r="J17" s="103">
        <v>8610478.99</v>
      </c>
      <c r="K17" s="103">
        <v>4373765.02</v>
      </c>
      <c r="L17" s="103">
        <v>8207811</v>
      </c>
      <c r="M17" s="103">
        <v>4134513.19</v>
      </c>
    </row>
    <row r="18" spans="1:13" ht="12.75" customHeight="1">
      <c r="A18" s="191" t="s">
        <v>242</v>
      </c>
      <c r="B18" s="192"/>
      <c r="C18" s="192"/>
      <c r="D18" s="192"/>
      <c r="E18" s="192"/>
      <c r="F18" s="192"/>
      <c r="G18" s="192"/>
      <c r="H18" s="193"/>
      <c r="I18" s="1">
        <v>122</v>
      </c>
      <c r="J18" s="103">
        <v>2936151.55</v>
      </c>
      <c r="K18" s="103">
        <v>1403831.66</v>
      </c>
      <c r="L18" s="103">
        <v>2999729</v>
      </c>
      <c r="M18" s="103">
        <v>1514288.23</v>
      </c>
    </row>
    <row r="19" spans="1:13" ht="12.75" customHeight="1">
      <c r="A19" s="191" t="s">
        <v>243</v>
      </c>
      <c r="B19" s="192"/>
      <c r="C19" s="192"/>
      <c r="D19" s="192"/>
      <c r="E19" s="192"/>
      <c r="F19" s="192"/>
      <c r="G19" s="192"/>
      <c r="H19" s="193"/>
      <c r="I19" s="1">
        <v>123</v>
      </c>
      <c r="J19" s="103">
        <v>1820535.78</v>
      </c>
      <c r="K19" s="103">
        <v>1039642.71</v>
      </c>
      <c r="L19" s="103">
        <v>1785087</v>
      </c>
      <c r="M19" s="103">
        <v>872065.62</v>
      </c>
    </row>
    <row r="20" spans="1:13" ht="12.75" customHeight="1">
      <c r="A20" s="194" t="s">
        <v>244</v>
      </c>
      <c r="B20" s="195"/>
      <c r="C20" s="195"/>
      <c r="D20" s="195"/>
      <c r="E20" s="195"/>
      <c r="F20" s="195"/>
      <c r="G20" s="195"/>
      <c r="H20" s="196"/>
      <c r="I20" s="1">
        <v>124</v>
      </c>
      <c r="J20" s="103">
        <v>2271916.59</v>
      </c>
      <c r="K20" s="103">
        <v>1023868.25</v>
      </c>
      <c r="L20" s="103">
        <v>2197329</v>
      </c>
      <c r="M20" s="103">
        <v>1095066.42</v>
      </c>
    </row>
    <row r="21" spans="1:13" ht="12.75" customHeight="1">
      <c r="A21" s="194" t="s">
        <v>245</v>
      </c>
      <c r="B21" s="195"/>
      <c r="C21" s="195"/>
      <c r="D21" s="195"/>
      <c r="E21" s="195"/>
      <c r="F21" s="195"/>
      <c r="G21" s="195"/>
      <c r="H21" s="196"/>
      <c r="I21" s="1">
        <v>125</v>
      </c>
      <c r="J21" s="103"/>
      <c r="K21" s="103"/>
      <c r="L21" s="103">
        <v>6393406.879999999</v>
      </c>
      <c r="M21" s="103">
        <v>4110017.09</v>
      </c>
    </row>
    <row r="22" spans="1:13" ht="12.75" customHeight="1">
      <c r="A22" s="194" t="s">
        <v>246</v>
      </c>
      <c r="B22" s="195"/>
      <c r="C22" s="195"/>
      <c r="D22" s="195"/>
      <c r="E22" s="195"/>
      <c r="F22" s="195"/>
      <c r="G22" s="195"/>
      <c r="H22" s="196"/>
      <c r="I22" s="1">
        <v>126</v>
      </c>
      <c r="J22" s="112">
        <f>SUM(J23:J24)</f>
        <v>0</v>
      </c>
      <c r="K22" s="112">
        <f>SUM(K23:K24)</f>
        <v>0</v>
      </c>
      <c r="L22" s="112">
        <f>SUM(L23:L24)</f>
        <v>518</v>
      </c>
      <c r="M22" s="112">
        <f>SUM(M23:M24)</f>
        <v>518</v>
      </c>
    </row>
    <row r="23" spans="1:13" ht="12.75" customHeight="1">
      <c r="A23" s="191" t="s">
        <v>247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103"/>
      <c r="K23" s="103"/>
      <c r="L23" s="103"/>
      <c r="M23" s="103"/>
    </row>
    <row r="24" spans="1:13" ht="12.75" customHeight="1">
      <c r="A24" s="191" t="s">
        <v>248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103"/>
      <c r="K24" s="103"/>
      <c r="L24" s="103">
        <v>518</v>
      </c>
      <c r="M24" s="103">
        <v>518</v>
      </c>
    </row>
    <row r="25" spans="1:13" ht="12.75" customHeight="1">
      <c r="A25" s="194" t="s">
        <v>202</v>
      </c>
      <c r="B25" s="195"/>
      <c r="C25" s="195"/>
      <c r="D25" s="195"/>
      <c r="E25" s="195"/>
      <c r="F25" s="195"/>
      <c r="G25" s="195"/>
      <c r="H25" s="196"/>
      <c r="I25" s="1">
        <v>129</v>
      </c>
      <c r="J25" s="103"/>
      <c r="K25" s="103"/>
      <c r="L25" s="103">
        <v>5174463.49</v>
      </c>
      <c r="M25" s="103"/>
    </row>
    <row r="26" spans="1:13" ht="12.75" customHeight="1">
      <c r="A26" s="194" t="s">
        <v>203</v>
      </c>
      <c r="B26" s="195"/>
      <c r="C26" s="195"/>
      <c r="D26" s="195"/>
      <c r="E26" s="195"/>
      <c r="F26" s="195"/>
      <c r="G26" s="195"/>
      <c r="H26" s="196"/>
      <c r="I26" s="1">
        <v>130</v>
      </c>
      <c r="J26" s="103">
        <v>6975538.780000001</v>
      </c>
      <c r="K26" s="103">
        <v>3331984.59</v>
      </c>
      <c r="L26" s="103">
        <v>2471632.26</v>
      </c>
      <c r="M26" s="103"/>
    </row>
    <row r="27" spans="1:15" ht="12.75" customHeight="1">
      <c r="A27" s="194" t="s">
        <v>249</v>
      </c>
      <c r="B27" s="195"/>
      <c r="C27" s="195"/>
      <c r="D27" s="195"/>
      <c r="E27" s="195"/>
      <c r="F27" s="195"/>
      <c r="G27" s="195"/>
      <c r="H27" s="196"/>
      <c r="I27" s="1">
        <v>131</v>
      </c>
      <c r="J27" s="112">
        <f>SUM(J28:J32)</f>
        <v>4321355.74</v>
      </c>
      <c r="K27" s="112">
        <f>SUM(K28:K32)</f>
        <v>-332818</v>
      </c>
      <c r="L27" s="112">
        <f>SUM(L28:L32)</f>
        <v>7754182</v>
      </c>
      <c r="M27" s="112">
        <f>SUM(M28:M32)</f>
        <v>726859.1999999998</v>
      </c>
      <c r="O27" s="108"/>
    </row>
    <row r="28" spans="1:13" ht="27" customHeight="1">
      <c r="A28" s="194" t="s">
        <v>292</v>
      </c>
      <c r="B28" s="195"/>
      <c r="C28" s="195"/>
      <c r="D28" s="195"/>
      <c r="E28" s="195"/>
      <c r="F28" s="195"/>
      <c r="G28" s="195"/>
      <c r="H28" s="196"/>
      <c r="I28" s="1">
        <v>132</v>
      </c>
      <c r="J28" s="103"/>
      <c r="K28" s="103"/>
      <c r="L28" s="103">
        <v>5155031</v>
      </c>
      <c r="M28" s="103"/>
    </row>
    <row r="29" spans="1:13" ht="29.25" customHeight="1">
      <c r="A29" s="194" t="s">
        <v>250</v>
      </c>
      <c r="B29" s="195"/>
      <c r="C29" s="195"/>
      <c r="D29" s="195"/>
      <c r="E29" s="195"/>
      <c r="F29" s="195"/>
      <c r="G29" s="195"/>
      <c r="H29" s="196"/>
      <c r="I29" s="1">
        <v>133</v>
      </c>
      <c r="J29" s="103">
        <v>3420854</v>
      </c>
      <c r="K29" s="103">
        <v>-1226613</v>
      </c>
      <c r="L29" s="103">
        <v>1610916</v>
      </c>
      <c r="M29" s="103">
        <v>5389.179999999935</v>
      </c>
    </row>
    <row r="30" spans="1:13" ht="21.75" customHeight="1">
      <c r="A30" s="194" t="s">
        <v>251</v>
      </c>
      <c r="B30" s="195"/>
      <c r="C30" s="195"/>
      <c r="D30" s="195"/>
      <c r="E30" s="195"/>
      <c r="F30" s="195"/>
      <c r="G30" s="195"/>
      <c r="H30" s="196"/>
      <c r="I30" s="1">
        <v>134</v>
      </c>
      <c r="J30" s="103"/>
      <c r="K30" s="103"/>
      <c r="L30" s="103"/>
      <c r="M30" s="103"/>
    </row>
    <row r="31" spans="1:13" ht="20.25" customHeight="1">
      <c r="A31" s="194" t="s">
        <v>252</v>
      </c>
      <c r="B31" s="195"/>
      <c r="C31" s="195"/>
      <c r="D31" s="195"/>
      <c r="E31" s="195"/>
      <c r="F31" s="195"/>
      <c r="G31" s="195"/>
      <c r="H31" s="196"/>
      <c r="I31" s="1">
        <v>135</v>
      </c>
      <c r="J31" s="103">
        <v>501.74</v>
      </c>
      <c r="K31" s="103">
        <v>-6205</v>
      </c>
      <c r="L31" s="103">
        <v>1599</v>
      </c>
      <c r="M31" s="103">
        <v>1156.44</v>
      </c>
    </row>
    <row r="32" spans="1:13" ht="12.75" customHeight="1">
      <c r="A32" s="194" t="s">
        <v>80</v>
      </c>
      <c r="B32" s="195"/>
      <c r="C32" s="195"/>
      <c r="D32" s="195"/>
      <c r="E32" s="195"/>
      <c r="F32" s="195"/>
      <c r="G32" s="195"/>
      <c r="H32" s="196"/>
      <c r="I32" s="1">
        <v>136</v>
      </c>
      <c r="J32" s="103">
        <v>900000</v>
      </c>
      <c r="K32" s="103">
        <v>900000</v>
      </c>
      <c r="L32" s="103">
        <v>986636</v>
      </c>
      <c r="M32" s="103">
        <v>720313.58</v>
      </c>
    </row>
    <row r="33" spans="1:13" ht="12.75" customHeight="1">
      <c r="A33" s="194" t="s">
        <v>253</v>
      </c>
      <c r="B33" s="195"/>
      <c r="C33" s="195"/>
      <c r="D33" s="195"/>
      <c r="E33" s="195"/>
      <c r="F33" s="195"/>
      <c r="G33" s="195"/>
      <c r="H33" s="196"/>
      <c r="I33" s="1">
        <v>137</v>
      </c>
      <c r="J33" s="112">
        <f>SUM(J34:J37)</f>
        <v>25474909.54</v>
      </c>
      <c r="K33" s="112">
        <f>SUM(K34:K37)</f>
        <v>19060842.879999995</v>
      </c>
      <c r="L33" s="112">
        <f>SUM(L34:L37)</f>
        <v>23612331</v>
      </c>
      <c r="M33" s="112">
        <f>SUM(M34:M37)</f>
        <v>14135728.559999999</v>
      </c>
    </row>
    <row r="34" spans="1:13" ht="30" customHeight="1">
      <c r="A34" s="194" t="s">
        <v>293</v>
      </c>
      <c r="B34" s="195"/>
      <c r="C34" s="195"/>
      <c r="D34" s="195"/>
      <c r="E34" s="195"/>
      <c r="F34" s="195"/>
      <c r="G34" s="195"/>
      <c r="H34" s="196"/>
      <c r="I34" s="1">
        <v>138</v>
      </c>
      <c r="J34" s="103"/>
      <c r="K34" s="103"/>
      <c r="L34" s="103"/>
      <c r="M34" s="103"/>
    </row>
    <row r="35" spans="1:13" ht="27.75" customHeight="1">
      <c r="A35" s="194" t="s">
        <v>254</v>
      </c>
      <c r="B35" s="195"/>
      <c r="C35" s="195"/>
      <c r="D35" s="195"/>
      <c r="E35" s="195"/>
      <c r="F35" s="195"/>
      <c r="G35" s="195"/>
      <c r="H35" s="196"/>
      <c r="I35" s="1">
        <v>139</v>
      </c>
      <c r="J35" s="103">
        <v>23208612.56</v>
      </c>
      <c r="K35" s="103">
        <v>18150345.729999997</v>
      </c>
      <c r="L35" s="103">
        <v>21457851</v>
      </c>
      <c r="M35" s="103">
        <v>13276196.36</v>
      </c>
    </row>
    <row r="36" spans="1:13" ht="12.75" customHeight="1">
      <c r="A36" s="194" t="s">
        <v>255</v>
      </c>
      <c r="B36" s="195"/>
      <c r="C36" s="195"/>
      <c r="D36" s="195"/>
      <c r="E36" s="195"/>
      <c r="F36" s="195"/>
      <c r="G36" s="195"/>
      <c r="H36" s="196"/>
      <c r="I36" s="1">
        <v>140</v>
      </c>
      <c r="J36" s="103">
        <v>2266296.98</v>
      </c>
      <c r="K36" s="103">
        <v>910497.15</v>
      </c>
      <c r="L36" s="103">
        <v>1719066</v>
      </c>
      <c r="M36" s="103">
        <v>859532.2</v>
      </c>
    </row>
    <row r="37" spans="1:13" ht="12.75" customHeight="1">
      <c r="A37" s="194" t="s">
        <v>256</v>
      </c>
      <c r="B37" s="195"/>
      <c r="C37" s="195"/>
      <c r="D37" s="195"/>
      <c r="E37" s="195"/>
      <c r="F37" s="195"/>
      <c r="G37" s="195"/>
      <c r="H37" s="196"/>
      <c r="I37" s="1">
        <v>141</v>
      </c>
      <c r="J37" s="103"/>
      <c r="K37" s="103"/>
      <c r="L37" s="103">
        <v>435414</v>
      </c>
      <c r="M37" s="103"/>
    </row>
    <row r="38" spans="1:13" ht="12.75" customHeight="1">
      <c r="A38" s="194" t="s">
        <v>257</v>
      </c>
      <c r="B38" s="195"/>
      <c r="C38" s="195"/>
      <c r="D38" s="195"/>
      <c r="E38" s="195"/>
      <c r="F38" s="195"/>
      <c r="G38" s="195"/>
      <c r="H38" s="196"/>
      <c r="I38" s="1">
        <v>142</v>
      </c>
      <c r="J38" s="103"/>
      <c r="K38" s="103"/>
      <c r="L38" s="103"/>
      <c r="M38" s="103"/>
    </row>
    <row r="39" spans="1:13" ht="12.75" customHeight="1">
      <c r="A39" s="194" t="s">
        <v>258</v>
      </c>
      <c r="B39" s="195"/>
      <c r="C39" s="195"/>
      <c r="D39" s="195"/>
      <c r="E39" s="195"/>
      <c r="F39" s="195"/>
      <c r="G39" s="195"/>
      <c r="H39" s="196"/>
      <c r="I39" s="1">
        <v>143</v>
      </c>
      <c r="J39" s="103"/>
      <c r="K39" s="103"/>
      <c r="L39" s="103"/>
      <c r="M39" s="103"/>
    </row>
    <row r="40" spans="1:13" ht="12.75" customHeight="1">
      <c r="A40" s="194" t="s">
        <v>259</v>
      </c>
      <c r="B40" s="195"/>
      <c r="C40" s="195"/>
      <c r="D40" s="195"/>
      <c r="E40" s="195"/>
      <c r="F40" s="195"/>
      <c r="G40" s="195"/>
      <c r="H40" s="196"/>
      <c r="I40" s="1">
        <v>144</v>
      </c>
      <c r="J40" s="103"/>
      <c r="K40" s="103"/>
      <c r="L40" s="103"/>
      <c r="M40" s="103"/>
    </row>
    <row r="41" spans="1:13" ht="12.75" customHeight="1">
      <c r="A41" s="194" t="s">
        <v>260</v>
      </c>
      <c r="B41" s="195"/>
      <c r="C41" s="195"/>
      <c r="D41" s="195"/>
      <c r="E41" s="195"/>
      <c r="F41" s="195"/>
      <c r="G41" s="195"/>
      <c r="H41" s="196"/>
      <c r="I41" s="1">
        <v>145</v>
      </c>
      <c r="J41" s="103"/>
      <c r="K41" s="103"/>
      <c r="L41" s="103"/>
      <c r="M41" s="103"/>
    </row>
    <row r="42" spans="1:13" ht="12.75" customHeight="1">
      <c r="A42" s="194" t="s">
        <v>261</v>
      </c>
      <c r="B42" s="195"/>
      <c r="C42" s="195"/>
      <c r="D42" s="195"/>
      <c r="E42" s="195"/>
      <c r="F42" s="195"/>
      <c r="G42" s="195"/>
      <c r="H42" s="196"/>
      <c r="I42" s="1">
        <v>146</v>
      </c>
      <c r="J42" s="112">
        <f>J7+J27+J38+J40</f>
        <v>110983432.88</v>
      </c>
      <c r="K42" s="112">
        <f>K7+K27+K38+K40</f>
        <v>75164172.94</v>
      </c>
      <c r="L42" s="112">
        <f>L7+L27+L38+L40</f>
        <v>57840418</v>
      </c>
      <c r="M42" s="112">
        <f>M7+M27+M38+M40</f>
        <v>28175422.83</v>
      </c>
    </row>
    <row r="43" spans="1:13" ht="12.75" customHeight="1">
      <c r="A43" s="194" t="s">
        <v>262</v>
      </c>
      <c r="B43" s="195"/>
      <c r="C43" s="195"/>
      <c r="D43" s="195"/>
      <c r="E43" s="195"/>
      <c r="F43" s="195"/>
      <c r="G43" s="195"/>
      <c r="H43" s="196"/>
      <c r="I43" s="1">
        <v>147</v>
      </c>
      <c r="J43" s="112">
        <f>J10+J33+J39+J41</f>
        <v>139058917.37</v>
      </c>
      <c r="K43" s="112">
        <f>K10+K33+K39+K41</f>
        <v>91685914.6</v>
      </c>
      <c r="L43" s="112">
        <f>L10+L33+L39+L41</f>
        <v>90581972.75</v>
      </c>
      <c r="M43" s="112">
        <f>M10+M33+M39+M41</f>
        <v>48188256.97</v>
      </c>
    </row>
    <row r="44" spans="1:13" ht="12.75" customHeight="1">
      <c r="A44" s="194" t="s">
        <v>263</v>
      </c>
      <c r="B44" s="195"/>
      <c r="C44" s="195"/>
      <c r="D44" s="195"/>
      <c r="E44" s="195"/>
      <c r="F44" s="195"/>
      <c r="G44" s="195"/>
      <c r="H44" s="196"/>
      <c r="I44" s="1">
        <v>148</v>
      </c>
      <c r="J44" s="112">
        <f>J42-J43</f>
        <v>-28075484.49000001</v>
      </c>
      <c r="K44" s="112">
        <f>K42-K43</f>
        <v>-16521741.659999996</v>
      </c>
      <c r="L44" s="112">
        <f>L42-L43</f>
        <v>-32741554.75</v>
      </c>
      <c r="M44" s="112">
        <f>M42-M43</f>
        <v>-20012834.14</v>
      </c>
    </row>
    <row r="45" spans="1:13" ht="12.75" customHeight="1">
      <c r="A45" s="218" t="s">
        <v>264</v>
      </c>
      <c r="B45" s="219"/>
      <c r="C45" s="219"/>
      <c r="D45" s="219"/>
      <c r="E45" s="219"/>
      <c r="F45" s="219"/>
      <c r="G45" s="219"/>
      <c r="H45" s="220"/>
      <c r="I45" s="1">
        <v>149</v>
      </c>
      <c r="J45" s="112">
        <f>IF(J42&gt;J43,J42-J43,0)</f>
        <v>0</v>
      </c>
      <c r="K45" s="112">
        <f>IF(K42&gt;K43,K42-K43,0)</f>
        <v>0</v>
      </c>
      <c r="L45" s="112">
        <f>IF(L42&gt;L43,L42-L43,0)</f>
        <v>0</v>
      </c>
      <c r="M45" s="112">
        <f>IF(M42&gt;M43,M42-M43,0)</f>
        <v>0</v>
      </c>
    </row>
    <row r="46" spans="1:13" ht="12.75" customHeight="1">
      <c r="A46" s="218" t="s">
        <v>265</v>
      </c>
      <c r="B46" s="219"/>
      <c r="C46" s="219"/>
      <c r="D46" s="219"/>
      <c r="E46" s="219"/>
      <c r="F46" s="219"/>
      <c r="G46" s="219"/>
      <c r="H46" s="220"/>
      <c r="I46" s="1">
        <v>150</v>
      </c>
      <c r="J46" s="112">
        <f>IF(J43&gt;J42,J43-J42,0)</f>
        <v>28075484.49000001</v>
      </c>
      <c r="K46" s="112">
        <f>IF(K43&gt;K42,K43-K42,0)</f>
        <v>16521741.659999996</v>
      </c>
      <c r="L46" s="112">
        <f>IF(L43&gt;L42,L43-L42,0)</f>
        <v>32741554.75</v>
      </c>
      <c r="M46" s="112">
        <f>IF(M43&gt;M42,M43-M42,0)</f>
        <v>20012834.14</v>
      </c>
    </row>
    <row r="47" spans="1:13" ht="12.75" customHeight="1">
      <c r="A47" s="194" t="s">
        <v>266</v>
      </c>
      <c r="B47" s="195"/>
      <c r="C47" s="195"/>
      <c r="D47" s="195"/>
      <c r="E47" s="195"/>
      <c r="F47" s="195"/>
      <c r="G47" s="195"/>
      <c r="H47" s="196"/>
      <c r="I47" s="1">
        <v>151</v>
      </c>
      <c r="J47" s="103"/>
      <c r="K47" s="103"/>
      <c r="L47" s="103"/>
      <c r="M47" s="103"/>
    </row>
    <row r="48" spans="1:13" ht="12.75" customHeight="1">
      <c r="A48" s="194" t="s">
        <v>81</v>
      </c>
      <c r="B48" s="195"/>
      <c r="C48" s="195"/>
      <c r="D48" s="195"/>
      <c r="E48" s="195"/>
      <c r="F48" s="195"/>
      <c r="G48" s="195"/>
      <c r="H48" s="196"/>
      <c r="I48" s="1">
        <v>152</v>
      </c>
      <c r="J48" s="112">
        <f>J44-J47</f>
        <v>-28075484.49000001</v>
      </c>
      <c r="K48" s="112">
        <f>K44-K47</f>
        <v>-16521741.659999996</v>
      </c>
      <c r="L48" s="112">
        <f>L44-L47</f>
        <v>-32741554.75</v>
      </c>
      <c r="M48" s="112">
        <f>M44-M47</f>
        <v>-20012834.14</v>
      </c>
    </row>
    <row r="49" spans="1:13" ht="12.75" customHeight="1">
      <c r="A49" s="218" t="s">
        <v>267</v>
      </c>
      <c r="B49" s="219"/>
      <c r="C49" s="219"/>
      <c r="D49" s="219"/>
      <c r="E49" s="219"/>
      <c r="F49" s="219"/>
      <c r="G49" s="219"/>
      <c r="H49" s="220"/>
      <c r="I49" s="1">
        <v>153</v>
      </c>
      <c r="J49" s="112">
        <f>IF(J48&gt;0,J48,0)</f>
        <v>0</v>
      </c>
      <c r="K49" s="112">
        <f>IF(K48&gt;0,K48,0)</f>
        <v>0</v>
      </c>
      <c r="L49" s="112">
        <f>IF(L48&gt;0,L48,0)</f>
        <v>0</v>
      </c>
      <c r="M49" s="112">
        <f>IF(M48&gt;0,M48,0)</f>
        <v>0</v>
      </c>
    </row>
    <row r="50" spans="1:13" ht="12.75" customHeight="1">
      <c r="A50" s="242" t="s">
        <v>268</v>
      </c>
      <c r="B50" s="243"/>
      <c r="C50" s="243"/>
      <c r="D50" s="243"/>
      <c r="E50" s="243"/>
      <c r="F50" s="243"/>
      <c r="G50" s="243"/>
      <c r="H50" s="244"/>
      <c r="I50" s="2">
        <v>154</v>
      </c>
      <c r="J50" s="119">
        <f>IF(J48&lt;0,-J48,0)</f>
        <v>28075484.49000001</v>
      </c>
      <c r="K50" s="119">
        <f>IF(K48&lt;0,-K48,0)</f>
        <v>16521741.659999996</v>
      </c>
      <c r="L50" s="119">
        <f>IF(L48&lt;0,-L48,0)</f>
        <v>32741554.75</v>
      </c>
      <c r="M50" s="119">
        <f>IF(M48&lt;0,-M48,0)</f>
        <v>20012834.14</v>
      </c>
    </row>
    <row r="51" spans="1:13" ht="12.75" customHeight="1">
      <c r="A51" s="215" t="s">
        <v>269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09" t="s">
        <v>270</v>
      </c>
      <c r="B52" s="210"/>
      <c r="C52" s="210"/>
      <c r="D52" s="210"/>
      <c r="E52" s="210"/>
      <c r="F52" s="210"/>
      <c r="G52" s="210"/>
      <c r="H52" s="210"/>
      <c r="I52" s="109"/>
      <c r="J52" s="109"/>
      <c r="K52" s="109"/>
      <c r="L52" s="109"/>
      <c r="M52" s="110"/>
    </row>
    <row r="53" spans="1:13" ht="12.75" customHeight="1">
      <c r="A53" s="236" t="s">
        <v>271</v>
      </c>
      <c r="B53" s="237"/>
      <c r="C53" s="237"/>
      <c r="D53" s="237"/>
      <c r="E53" s="237"/>
      <c r="F53" s="237"/>
      <c r="G53" s="237"/>
      <c r="H53" s="238"/>
      <c r="I53" s="1">
        <v>155</v>
      </c>
      <c r="J53" s="103"/>
      <c r="K53" s="103"/>
      <c r="L53" s="103"/>
      <c r="M53" s="103"/>
    </row>
    <row r="54" spans="1:13" ht="12.75" customHeight="1">
      <c r="A54" s="236" t="s">
        <v>272</v>
      </c>
      <c r="B54" s="237"/>
      <c r="C54" s="237"/>
      <c r="D54" s="237"/>
      <c r="E54" s="237"/>
      <c r="F54" s="237"/>
      <c r="G54" s="237"/>
      <c r="H54" s="238"/>
      <c r="I54" s="1">
        <v>156</v>
      </c>
      <c r="J54" s="104"/>
      <c r="K54" s="104"/>
      <c r="L54" s="104"/>
      <c r="M54" s="104"/>
    </row>
    <row r="55" spans="1:13" ht="12.75" customHeight="1">
      <c r="A55" s="215" t="s">
        <v>273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 customHeight="1">
      <c r="A56" s="209" t="s">
        <v>274</v>
      </c>
      <c r="B56" s="210"/>
      <c r="C56" s="210"/>
      <c r="D56" s="210"/>
      <c r="E56" s="210"/>
      <c r="F56" s="210"/>
      <c r="G56" s="210"/>
      <c r="H56" s="211"/>
      <c r="I56" s="5">
        <v>157</v>
      </c>
      <c r="J56" s="111">
        <v>-28075483.599999994</v>
      </c>
      <c r="K56" s="111">
        <v>-16521741.599999994</v>
      </c>
      <c r="L56" s="111">
        <v>-32741555</v>
      </c>
      <c r="M56" s="111">
        <v>-20012835</v>
      </c>
    </row>
    <row r="57" spans="1:13" ht="12.75" customHeight="1">
      <c r="A57" s="194" t="s">
        <v>275</v>
      </c>
      <c r="B57" s="195"/>
      <c r="C57" s="195"/>
      <c r="D57" s="195"/>
      <c r="E57" s="195"/>
      <c r="F57" s="195"/>
      <c r="G57" s="195"/>
      <c r="H57" s="196"/>
      <c r="I57" s="1">
        <v>158</v>
      </c>
      <c r="J57" s="112">
        <f>SUM(J58:J64)</f>
        <v>-1299242</v>
      </c>
      <c r="K57" s="112">
        <f>SUM(K58:K64)</f>
        <v>-672592.0900000001</v>
      </c>
      <c r="L57" s="112">
        <f>SUM(L58:L64)</f>
        <v>-695542</v>
      </c>
      <c r="M57" s="112">
        <v>-297666</v>
      </c>
    </row>
    <row r="58" spans="1:13" ht="12.75" customHeight="1">
      <c r="A58" s="194" t="s">
        <v>276</v>
      </c>
      <c r="B58" s="195"/>
      <c r="C58" s="195"/>
      <c r="D58" s="195"/>
      <c r="E58" s="195"/>
      <c r="F58" s="195"/>
      <c r="G58" s="195"/>
      <c r="H58" s="196"/>
      <c r="I58" s="1">
        <v>159</v>
      </c>
      <c r="J58" s="103"/>
      <c r="K58" s="103"/>
      <c r="L58" s="103"/>
      <c r="M58" s="103"/>
    </row>
    <row r="59" spans="1:13" ht="12.75" customHeight="1">
      <c r="A59" s="239" t="s">
        <v>277</v>
      </c>
      <c r="B59" s="240"/>
      <c r="C59" s="240"/>
      <c r="D59" s="240"/>
      <c r="E59" s="240"/>
      <c r="F59" s="240"/>
      <c r="G59" s="240"/>
      <c r="H59" s="241"/>
      <c r="I59" s="1">
        <v>160</v>
      </c>
      <c r="J59" s="103">
        <v>-589466</v>
      </c>
      <c r="K59" s="103">
        <v>-294732.83</v>
      </c>
      <c r="L59" s="103">
        <v>-589466</v>
      </c>
      <c r="M59" s="103">
        <v>-294733</v>
      </c>
    </row>
    <row r="60" spans="1:13" ht="12.75" customHeight="1">
      <c r="A60" s="239" t="s">
        <v>278</v>
      </c>
      <c r="B60" s="240"/>
      <c r="C60" s="240"/>
      <c r="D60" s="240"/>
      <c r="E60" s="240"/>
      <c r="F60" s="240"/>
      <c r="G60" s="240"/>
      <c r="H60" s="241"/>
      <c r="I60" s="1">
        <v>161</v>
      </c>
      <c r="J60" s="103">
        <v>-709776</v>
      </c>
      <c r="K60" s="103">
        <v>-377859.26</v>
      </c>
      <c r="L60" s="103">
        <v>-106076</v>
      </c>
      <c r="M60" s="103">
        <v>-2933</v>
      </c>
    </row>
    <row r="61" spans="1:13" ht="12.75" customHeight="1">
      <c r="A61" s="239" t="s">
        <v>279</v>
      </c>
      <c r="B61" s="240"/>
      <c r="C61" s="240"/>
      <c r="D61" s="240"/>
      <c r="E61" s="240"/>
      <c r="F61" s="240"/>
      <c r="G61" s="240"/>
      <c r="H61" s="241"/>
      <c r="I61" s="1">
        <v>162</v>
      </c>
      <c r="J61" s="103"/>
      <c r="K61" s="103"/>
      <c r="L61" s="103"/>
      <c r="M61" s="103"/>
    </row>
    <row r="62" spans="1:13" ht="12.75" customHeight="1">
      <c r="A62" s="194" t="s">
        <v>280</v>
      </c>
      <c r="B62" s="195"/>
      <c r="C62" s="195"/>
      <c r="D62" s="195"/>
      <c r="E62" s="195"/>
      <c r="F62" s="195"/>
      <c r="G62" s="195"/>
      <c r="H62" s="196"/>
      <c r="I62" s="1">
        <v>163</v>
      </c>
      <c r="J62" s="103"/>
      <c r="K62" s="103"/>
      <c r="L62" s="103"/>
      <c r="M62" s="103"/>
    </row>
    <row r="63" spans="1:13" ht="12.75" customHeight="1">
      <c r="A63" s="194" t="s">
        <v>281</v>
      </c>
      <c r="B63" s="195"/>
      <c r="C63" s="195"/>
      <c r="D63" s="195"/>
      <c r="E63" s="195"/>
      <c r="F63" s="195"/>
      <c r="G63" s="195"/>
      <c r="H63" s="196"/>
      <c r="I63" s="1">
        <v>164</v>
      </c>
      <c r="J63" s="103"/>
      <c r="K63" s="103"/>
      <c r="L63" s="103"/>
      <c r="M63" s="103"/>
    </row>
    <row r="64" spans="1:13" ht="12.75" customHeight="1">
      <c r="A64" s="194" t="s">
        <v>282</v>
      </c>
      <c r="B64" s="195"/>
      <c r="C64" s="195"/>
      <c r="D64" s="195"/>
      <c r="E64" s="195"/>
      <c r="F64" s="195"/>
      <c r="G64" s="195"/>
      <c r="H64" s="196"/>
      <c r="I64" s="1">
        <v>165</v>
      </c>
      <c r="J64" s="103"/>
      <c r="K64" s="103"/>
      <c r="L64" s="103"/>
      <c r="M64" s="103"/>
    </row>
    <row r="65" spans="1:13" ht="12.75" customHeight="1">
      <c r="A65" s="194" t="s">
        <v>283</v>
      </c>
      <c r="B65" s="195"/>
      <c r="C65" s="195"/>
      <c r="D65" s="195"/>
      <c r="E65" s="195"/>
      <c r="F65" s="195"/>
      <c r="G65" s="195"/>
      <c r="H65" s="196"/>
      <c r="I65" s="1">
        <v>166</v>
      </c>
      <c r="J65" s="103">
        <v>-115032</v>
      </c>
      <c r="K65" s="103">
        <v>-106573</v>
      </c>
      <c r="L65" s="103">
        <v>-115265</v>
      </c>
      <c r="M65" s="103">
        <v>-56318</v>
      </c>
    </row>
    <row r="66" spans="1:13" ht="12.75" customHeight="1">
      <c r="A66" s="194" t="s">
        <v>284</v>
      </c>
      <c r="B66" s="195"/>
      <c r="C66" s="195"/>
      <c r="D66" s="195"/>
      <c r="E66" s="195"/>
      <c r="F66" s="195"/>
      <c r="G66" s="195"/>
      <c r="H66" s="196"/>
      <c r="I66" s="1">
        <v>167</v>
      </c>
      <c r="J66" s="112">
        <f>J57-J65</f>
        <v>-1184210</v>
      </c>
      <c r="K66" s="112">
        <f>K57-K65</f>
        <v>-566019.0900000001</v>
      </c>
      <c r="L66" s="112">
        <f>L57-L65</f>
        <v>-580277</v>
      </c>
      <c r="M66" s="112">
        <f>M57-M65</f>
        <v>-241348</v>
      </c>
    </row>
    <row r="67" spans="1:13" ht="12.75" customHeight="1">
      <c r="A67" s="194" t="s">
        <v>285</v>
      </c>
      <c r="B67" s="195"/>
      <c r="C67" s="195"/>
      <c r="D67" s="195"/>
      <c r="E67" s="195"/>
      <c r="F67" s="195"/>
      <c r="G67" s="195"/>
      <c r="H67" s="196"/>
      <c r="I67" s="1">
        <v>168</v>
      </c>
      <c r="J67" s="119">
        <f>J56+J66</f>
        <v>-29259693.599999994</v>
      </c>
      <c r="K67" s="119">
        <f>K56+K66</f>
        <v>-17087760.689999994</v>
      </c>
      <c r="L67" s="119">
        <f>L56+L66</f>
        <v>-33321832</v>
      </c>
      <c r="M67" s="119">
        <f>M56+M66</f>
        <v>-20254183</v>
      </c>
    </row>
    <row r="68" spans="1:13" ht="12.75" customHeight="1">
      <c r="A68" s="248" t="s">
        <v>286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39" t="s">
        <v>287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 customHeight="1">
      <c r="A70" s="236" t="s">
        <v>271</v>
      </c>
      <c r="B70" s="237"/>
      <c r="C70" s="237"/>
      <c r="D70" s="237"/>
      <c r="E70" s="237"/>
      <c r="F70" s="237"/>
      <c r="G70" s="237"/>
      <c r="H70" s="238"/>
      <c r="I70" s="1">
        <v>169</v>
      </c>
      <c r="J70" s="103"/>
      <c r="K70" s="103"/>
      <c r="L70" s="103"/>
      <c r="M70" s="103"/>
    </row>
    <row r="71" spans="1:13" ht="12.75" customHeight="1">
      <c r="A71" s="245" t="s">
        <v>272</v>
      </c>
      <c r="B71" s="246"/>
      <c r="C71" s="246"/>
      <c r="D71" s="246"/>
      <c r="E71" s="246"/>
      <c r="F71" s="246"/>
      <c r="G71" s="246"/>
      <c r="H71" s="247"/>
      <c r="I71" s="4">
        <v>170</v>
      </c>
      <c r="J71" s="104"/>
      <c r="K71" s="104"/>
      <c r="L71" s="104"/>
      <c r="M71" s="104"/>
    </row>
  </sheetData>
  <sheetProtection/>
  <mergeCells count="73">
    <mergeCell ref="A17:H17"/>
    <mergeCell ref="A30:H30"/>
    <mergeCell ref="A29:H29"/>
    <mergeCell ref="A28:H28"/>
    <mergeCell ref="A23:H23"/>
    <mergeCell ref="A18:H18"/>
    <mergeCell ref="A31:H31"/>
    <mergeCell ref="A41:H41"/>
    <mergeCell ref="A38:H38"/>
    <mergeCell ref="A32:H32"/>
    <mergeCell ref="A34:H34"/>
    <mergeCell ref="A33:H33"/>
    <mergeCell ref="A12:H12"/>
    <mergeCell ref="A13:H13"/>
    <mergeCell ref="A7:H7"/>
    <mergeCell ref="A9:H9"/>
    <mergeCell ref="A10:H10"/>
    <mergeCell ref="A11:H11"/>
    <mergeCell ref="A15:H15"/>
    <mergeCell ref="A14:H14"/>
    <mergeCell ref="A16:H16"/>
    <mergeCell ref="A1:M1"/>
    <mergeCell ref="A8:H8"/>
    <mergeCell ref="A2:M2"/>
    <mergeCell ref="A3:M3"/>
    <mergeCell ref="J4:K4"/>
    <mergeCell ref="L4:M4"/>
    <mergeCell ref="A5:H5"/>
    <mergeCell ref="A4:H4"/>
    <mergeCell ref="A6:H6"/>
    <mergeCell ref="A45:H45"/>
    <mergeCell ref="A47:H47"/>
    <mergeCell ref="A44:H44"/>
    <mergeCell ref="A36:H36"/>
    <mergeCell ref="A37:H37"/>
    <mergeCell ref="A40:H40"/>
    <mergeCell ref="A43:H43"/>
    <mergeCell ref="A39:H3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35:H35"/>
    <mergeCell ref="A71:H71"/>
    <mergeCell ref="A65:H65"/>
    <mergeCell ref="A66:H66"/>
    <mergeCell ref="A67:H67"/>
    <mergeCell ref="A68:M68"/>
    <mergeCell ref="A69:M69"/>
    <mergeCell ref="A70:H70"/>
    <mergeCell ref="A60:H60"/>
    <mergeCell ref="A57:H57"/>
    <mergeCell ref="A61:H61"/>
    <mergeCell ref="A46:H46"/>
    <mergeCell ref="A49:H49"/>
    <mergeCell ref="A48:H48"/>
    <mergeCell ref="A52:H52"/>
    <mergeCell ref="A50:H50"/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</mergeCells>
  <dataValidations count="4">
    <dataValidation allowBlank="1" sqref="J70:M71 J53:M54"/>
    <dataValidation type="whole" operator="greaterThanOrEqual" allowBlank="1" showInputMessage="1" showErrorMessage="1" errorTitle="Pogrešan unos" error="Mogu se unijeti samo cjelobrojne pozitivne vrijednosti." sqref="K42:M46 J48:M50 K33:M33 K27:M27 K22:M22 K21 J16:M16 K14 K10:M10 J8:J10 J13:J15 L8:L9 J7:M7 J12:M12 L13:L15 L17:L21 K23:K25 L23:L26 K28 L28:L32 J17:J46 L34:L41 K34 K39:K41">
      <formula1>0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notEqual" allowBlank="1" showInputMessage="1" showErrorMessage="1" errorTitle="Pogrešan unos" error="Mogu se unijeti samo cjelobrojne vrijednosti." sqref="J47:L47 M65:M67 K66:L67 K57:M57 L56 K61:K65 L58:L65 K58 J56:J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J36" sqref="J36:K53"/>
    </sheetView>
  </sheetViews>
  <sheetFormatPr defaultColWidth="9.140625" defaultRowHeight="12.75"/>
  <cols>
    <col min="1" max="9" width="9.140625" style="38" customWidth="1"/>
    <col min="10" max="11" width="10.7109375" style="38" customWidth="1"/>
    <col min="12" max="16384" width="9.140625" style="38" customWidth="1"/>
  </cols>
  <sheetData>
    <row r="1" spans="1:11" ht="12.75" customHeight="1">
      <c r="A1" s="257" t="s">
        <v>82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>
      <c r="A4" s="254" t="s">
        <v>300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>
      <c r="A5" s="259" t="s">
        <v>5</v>
      </c>
      <c r="B5" s="259"/>
      <c r="C5" s="259"/>
      <c r="D5" s="259"/>
      <c r="E5" s="259"/>
      <c r="F5" s="259"/>
      <c r="G5" s="259"/>
      <c r="H5" s="259"/>
      <c r="I5" s="52" t="s">
        <v>6</v>
      </c>
      <c r="J5" s="52" t="s">
        <v>7</v>
      </c>
      <c r="K5" s="52" t="s">
        <v>8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45">
        <v>2</v>
      </c>
      <c r="J6" s="46" t="s">
        <v>2</v>
      </c>
      <c r="K6" s="46" t="s">
        <v>3</v>
      </c>
    </row>
    <row r="7" spans="1:11" ht="19.5" customHeight="1">
      <c r="A7" s="215" t="s">
        <v>83</v>
      </c>
      <c r="B7" s="226"/>
      <c r="C7" s="226"/>
      <c r="D7" s="226"/>
      <c r="E7" s="226"/>
      <c r="F7" s="226"/>
      <c r="G7" s="226"/>
      <c r="H7" s="226"/>
      <c r="I7" s="261"/>
      <c r="J7" s="261"/>
      <c r="K7" s="262"/>
    </row>
    <row r="8" spans="1:11" ht="16.5" customHeight="1">
      <c r="A8" s="191" t="s">
        <v>84</v>
      </c>
      <c r="B8" s="192"/>
      <c r="C8" s="192"/>
      <c r="D8" s="192"/>
      <c r="E8" s="192"/>
      <c r="F8" s="192"/>
      <c r="G8" s="192"/>
      <c r="H8" s="192"/>
      <c r="I8" s="1">
        <v>1</v>
      </c>
      <c r="J8" s="103">
        <v>-28075483.599999994</v>
      </c>
      <c r="K8" s="103">
        <v>-32741554.75</v>
      </c>
    </row>
    <row r="9" spans="1:11" ht="16.5" customHeight="1">
      <c r="A9" s="191" t="s">
        <v>85</v>
      </c>
      <c r="B9" s="192"/>
      <c r="C9" s="192"/>
      <c r="D9" s="192"/>
      <c r="E9" s="192"/>
      <c r="F9" s="192"/>
      <c r="G9" s="192"/>
      <c r="H9" s="192"/>
      <c r="I9" s="1">
        <v>2</v>
      </c>
      <c r="J9" s="103">
        <v>2271916.59</v>
      </c>
      <c r="K9" s="103">
        <v>2197329</v>
      </c>
    </row>
    <row r="10" spans="1:11" ht="16.5" customHeight="1">
      <c r="A10" s="191" t="s">
        <v>86</v>
      </c>
      <c r="B10" s="192"/>
      <c r="C10" s="192"/>
      <c r="D10" s="192"/>
      <c r="E10" s="192"/>
      <c r="F10" s="192"/>
      <c r="G10" s="192"/>
      <c r="H10" s="192"/>
      <c r="I10" s="1">
        <v>3</v>
      </c>
      <c r="J10" s="103">
        <v>5620114.519999951</v>
      </c>
      <c r="K10" s="103">
        <v>35422901.459999986</v>
      </c>
    </row>
    <row r="11" spans="1:11" ht="16.5" customHeight="1">
      <c r="A11" s="191" t="s">
        <v>87</v>
      </c>
      <c r="B11" s="192"/>
      <c r="C11" s="192"/>
      <c r="D11" s="192"/>
      <c r="E11" s="192"/>
      <c r="F11" s="192"/>
      <c r="G11" s="192"/>
      <c r="H11" s="192"/>
      <c r="I11" s="1">
        <v>4</v>
      </c>
      <c r="J11" s="103"/>
      <c r="K11" s="103"/>
    </row>
    <row r="12" spans="1:11" ht="16.5" customHeight="1">
      <c r="A12" s="191" t="s">
        <v>88</v>
      </c>
      <c r="B12" s="192"/>
      <c r="C12" s="192"/>
      <c r="D12" s="192"/>
      <c r="E12" s="192"/>
      <c r="F12" s="192"/>
      <c r="G12" s="192"/>
      <c r="H12" s="192"/>
      <c r="I12" s="1">
        <v>5</v>
      </c>
      <c r="J12" s="103">
        <v>13859017.050000012</v>
      </c>
      <c r="K12" s="103">
        <v>15838119</v>
      </c>
    </row>
    <row r="13" spans="1:11" ht="16.5" customHeight="1">
      <c r="A13" s="191" t="s">
        <v>89</v>
      </c>
      <c r="B13" s="192"/>
      <c r="C13" s="192"/>
      <c r="D13" s="192"/>
      <c r="E13" s="192"/>
      <c r="F13" s="192"/>
      <c r="G13" s="192"/>
      <c r="H13" s="192"/>
      <c r="I13" s="1">
        <v>6</v>
      </c>
      <c r="J13" s="103">
        <v>20249752.151901387</v>
      </c>
      <c r="K13" s="103">
        <v>14809868</v>
      </c>
    </row>
    <row r="14" spans="1:11" ht="12.75">
      <c r="A14" s="194" t="s">
        <v>97</v>
      </c>
      <c r="B14" s="195"/>
      <c r="C14" s="195"/>
      <c r="D14" s="195"/>
      <c r="E14" s="195"/>
      <c r="F14" s="195"/>
      <c r="G14" s="195"/>
      <c r="H14" s="195"/>
      <c r="I14" s="1">
        <v>7</v>
      </c>
      <c r="J14" s="120">
        <f>SUM(J8:J13)</f>
        <v>13925316.711901356</v>
      </c>
      <c r="K14" s="112">
        <f>SUM(K8:K13)</f>
        <v>35526662.709999986</v>
      </c>
    </row>
    <row r="15" spans="1:11" ht="12.75">
      <c r="A15" s="191" t="s">
        <v>105</v>
      </c>
      <c r="B15" s="192"/>
      <c r="C15" s="192"/>
      <c r="D15" s="192"/>
      <c r="E15" s="192"/>
      <c r="F15" s="192"/>
      <c r="G15" s="192"/>
      <c r="H15" s="192"/>
      <c r="I15" s="1">
        <v>8</v>
      </c>
      <c r="J15" s="121">
        <v>0</v>
      </c>
      <c r="K15" s="103"/>
    </row>
    <row r="16" spans="1:11" ht="12.75">
      <c r="A16" s="191" t="s">
        <v>106</v>
      </c>
      <c r="B16" s="192"/>
      <c r="C16" s="192"/>
      <c r="D16" s="192"/>
      <c r="E16" s="192"/>
      <c r="F16" s="192"/>
      <c r="G16" s="192"/>
      <c r="H16" s="192"/>
      <c r="I16" s="1">
        <v>9</v>
      </c>
      <c r="J16" s="103">
        <v>25747330</v>
      </c>
      <c r="K16" s="103">
        <v>18144882.08999996</v>
      </c>
    </row>
    <row r="17" spans="1:11" ht="12.75">
      <c r="A17" s="191" t="s">
        <v>107</v>
      </c>
      <c r="B17" s="192"/>
      <c r="C17" s="192"/>
      <c r="D17" s="192"/>
      <c r="E17" s="192"/>
      <c r="F17" s="192"/>
      <c r="G17" s="192"/>
      <c r="H17" s="192"/>
      <c r="I17" s="1">
        <v>10</v>
      </c>
      <c r="J17" s="121">
        <v>0</v>
      </c>
      <c r="K17" s="103"/>
    </row>
    <row r="18" spans="1:11" ht="12.75">
      <c r="A18" s="191" t="s">
        <v>108</v>
      </c>
      <c r="B18" s="192"/>
      <c r="C18" s="192"/>
      <c r="D18" s="192"/>
      <c r="E18" s="192"/>
      <c r="F18" s="192"/>
      <c r="G18" s="192"/>
      <c r="H18" s="192"/>
      <c r="I18" s="1">
        <v>11</v>
      </c>
      <c r="J18" s="121">
        <v>0</v>
      </c>
      <c r="K18" s="103"/>
    </row>
    <row r="19" spans="1:11" ht="12.75">
      <c r="A19" s="194" t="s">
        <v>109</v>
      </c>
      <c r="B19" s="195"/>
      <c r="C19" s="195"/>
      <c r="D19" s="195"/>
      <c r="E19" s="195"/>
      <c r="F19" s="195"/>
      <c r="G19" s="195"/>
      <c r="H19" s="195"/>
      <c r="I19" s="1">
        <v>12</v>
      </c>
      <c r="J19" s="112">
        <f>SUM(J15:J18)</f>
        <v>25747330</v>
      </c>
      <c r="K19" s="112">
        <f>SUM(K15:K18)</f>
        <v>18144882.08999996</v>
      </c>
    </row>
    <row r="20" spans="1:11" ht="12.75">
      <c r="A20" s="194" t="s">
        <v>98</v>
      </c>
      <c r="B20" s="195"/>
      <c r="C20" s="195"/>
      <c r="D20" s="195"/>
      <c r="E20" s="195"/>
      <c r="F20" s="195"/>
      <c r="G20" s="195"/>
      <c r="H20" s="195"/>
      <c r="I20" s="1">
        <v>13</v>
      </c>
      <c r="J20" s="120">
        <f>IF(J14&gt;J19,J14-J19,0)</f>
        <v>0</v>
      </c>
      <c r="K20" s="112">
        <f>IF(K14&gt;K19,K14-K19,0)</f>
        <v>17381780.620000027</v>
      </c>
    </row>
    <row r="21" spans="1:11" ht="12.75">
      <c r="A21" s="194" t="s">
        <v>99</v>
      </c>
      <c r="B21" s="195"/>
      <c r="C21" s="195"/>
      <c r="D21" s="195"/>
      <c r="E21" s="195"/>
      <c r="F21" s="195"/>
      <c r="G21" s="195"/>
      <c r="H21" s="195"/>
      <c r="I21" s="1">
        <v>14</v>
      </c>
      <c r="J21" s="120">
        <f>IF(J19&gt;J14,J19-J14,0)</f>
        <v>11822013.288098644</v>
      </c>
      <c r="K21" s="112">
        <f>IF(K19&gt;K14,K19-K14,0)</f>
        <v>0</v>
      </c>
    </row>
    <row r="22" spans="1:11" ht="12.75">
      <c r="A22" s="215" t="s">
        <v>100</v>
      </c>
      <c r="B22" s="226"/>
      <c r="C22" s="226"/>
      <c r="D22" s="226"/>
      <c r="E22" s="226"/>
      <c r="F22" s="226"/>
      <c r="G22" s="226"/>
      <c r="H22" s="226"/>
      <c r="I22" s="261"/>
      <c r="J22" s="261"/>
      <c r="K22" s="262"/>
    </row>
    <row r="23" spans="1:11" ht="12.75">
      <c r="A23" s="191" t="s">
        <v>110</v>
      </c>
      <c r="B23" s="192"/>
      <c r="C23" s="192"/>
      <c r="D23" s="192"/>
      <c r="E23" s="192"/>
      <c r="F23" s="192"/>
      <c r="G23" s="192"/>
      <c r="H23" s="192"/>
      <c r="I23" s="1">
        <v>15</v>
      </c>
      <c r="J23" s="121"/>
      <c r="K23" s="103"/>
    </row>
    <row r="24" spans="1:11" ht="12.75">
      <c r="A24" s="191" t="s">
        <v>111</v>
      </c>
      <c r="B24" s="192"/>
      <c r="C24" s="192"/>
      <c r="D24" s="192"/>
      <c r="E24" s="192"/>
      <c r="F24" s="192"/>
      <c r="G24" s="192"/>
      <c r="H24" s="192"/>
      <c r="I24" s="1">
        <v>16</v>
      </c>
      <c r="J24" s="103">
        <v>8942612.570000008</v>
      </c>
      <c r="K24" s="103"/>
    </row>
    <row r="25" spans="1:11" ht="12.75">
      <c r="A25" s="191" t="s">
        <v>112</v>
      </c>
      <c r="B25" s="192"/>
      <c r="C25" s="192"/>
      <c r="D25" s="192"/>
      <c r="E25" s="192"/>
      <c r="F25" s="192"/>
      <c r="G25" s="192"/>
      <c r="H25" s="192"/>
      <c r="I25" s="1">
        <v>17</v>
      </c>
      <c r="J25" s="103"/>
      <c r="K25" s="103"/>
    </row>
    <row r="26" spans="1:11" ht="12.75">
      <c r="A26" s="191" t="s">
        <v>113</v>
      </c>
      <c r="B26" s="192"/>
      <c r="C26" s="192"/>
      <c r="D26" s="192"/>
      <c r="E26" s="192"/>
      <c r="F26" s="192"/>
      <c r="G26" s="192"/>
      <c r="H26" s="192"/>
      <c r="I26" s="1">
        <v>18</v>
      </c>
      <c r="J26" s="103"/>
      <c r="K26" s="103"/>
    </row>
    <row r="27" spans="1:11" ht="12.75">
      <c r="A27" s="191" t="s">
        <v>114</v>
      </c>
      <c r="B27" s="192"/>
      <c r="C27" s="192"/>
      <c r="D27" s="192"/>
      <c r="E27" s="192"/>
      <c r="F27" s="192"/>
      <c r="G27" s="192"/>
      <c r="H27" s="192"/>
      <c r="I27" s="1">
        <v>19</v>
      </c>
      <c r="J27" s="103">
        <v>5548594.129999995</v>
      </c>
      <c r="K27" s="103">
        <v>874676</v>
      </c>
    </row>
    <row r="28" spans="1:11" ht="12.75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20</v>
      </c>
      <c r="J28" s="120">
        <f>SUM(J23:J27)</f>
        <v>14491206.700000003</v>
      </c>
      <c r="K28" s="120">
        <f>SUM(K23:K27)</f>
        <v>874676</v>
      </c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21</v>
      </c>
      <c r="J29" s="103">
        <v>129119</v>
      </c>
      <c r="K29" s="103">
        <v>5578124.449999988</v>
      </c>
    </row>
    <row r="30" spans="1:11" ht="12.75">
      <c r="A30" s="191" t="s">
        <v>117</v>
      </c>
      <c r="B30" s="192"/>
      <c r="C30" s="192"/>
      <c r="D30" s="192"/>
      <c r="E30" s="192"/>
      <c r="F30" s="192"/>
      <c r="G30" s="192"/>
      <c r="H30" s="192"/>
      <c r="I30" s="1">
        <v>22</v>
      </c>
      <c r="J30" s="121"/>
      <c r="K30" s="103"/>
    </row>
    <row r="31" spans="1:11" ht="12.75">
      <c r="A31" s="191" t="s">
        <v>118</v>
      </c>
      <c r="B31" s="192"/>
      <c r="C31" s="192"/>
      <c r="D31" s="192"/>
      <c r="E31" s="192"/>
      <c r="F31" s="192"/>
      <c r="G31" s="192"/>
      <c r="H31" s="192"/>
      <c r="I31" s="1">
        <v>23</v>
      </c>
      <c r="J31" s="121"/>
      <c r="K31" s="103">
        <v>1946572.1</v>
      </c>
    </row>
    <row r="32" spans="1:11" ht="12.75">
      <c r="A32" s="194" t="s">
        <v>119</v>
      </c>
      <c r="B32" s="195"/>
      <c r="C32" s="195"/>
      <c r="D32" s="195"/>
      <c r="E32" s="195"/>
      <c r="F32" s="195"/>
      <c r="G32" s="195"/>
      <c r="H32" s="195"/>
      <c r="I32" s="1">
        <v>24</v>
      </c>
      <c r="J32" s="112">
        <f>SUM(J29:J31)</f>
        <v>129119</v>
      </c>
      <c r="K32" s="112">
        <f>SUM(K29:K31)</f>
        <v>7524696.549999988</v>
      </c>
    </row>
    <row r="33" spans="1:11" ht="12.75">
      <c r="A33" s="194" t="s">
        <v>102</v>
      </c>
      <c r="B33" s="195"/>
      <c r="C33" s="195"/>
      <c r="D33" s="195"/>
      <c r="E33" s="195"/>
      <c r="F33" s="195"/>
      <c r="G33" s="195"/>
      <c r="H33" s="195"/>
      <c r="I33" s="1">
        <v>25</v>
      </c>
      <c r="J33" s="120">
        <f>IF(J28&gt;J32,J28-J32,0)</f>
        <v>14362087.700000003</v>
      </c>
      <c r="K33" s="112">
        <f>IF(K28&gt;K32,K28-K32,0)</f>
        <v>0</v>
      </c>
    </row>
    <row r="34" spans="1:11" ht="12.75">
      <c r="A34" s="194" t="s">
        <v>101</v>
      </c>
      <c r="B34" s="195"/>
      <c r="C34" s="195"/>
      <c r="D34" s="195"/>
      <c r="E34" s="195"/>
      <c r="F34" s="195"/>
      <c r="G34" s="195"/>
      <c r="H34" s="195"/>
      <c r="I34" s="1">
        <v>26</v>
      </c>
      <c r="J34" s="120">
        <f>IF(J32&gt;J28,J32-J28,0)</f>
        <v>0</v>
      </c>
      <c r="K34" s="112">
        <f>IF(K32&gt;K28,K32-K28,0)</f>
        <v>6650020.549999988</v>
      </c>
    </row>
    <row r="35" spans="1:11" ht="12.75">
      <c r="A35" s="215" t="s">
        <v>90</v>
      </c>
      <c r="B35" s="226"/>
      <c r="C35" s="226"/>
      <c r="D35" s="226"/>
      <c r="E35" s="226"/>
      <c r="F35" s="226"/>
      <c r="G35" s="226"/>
      <c r="H35" s="226"/>
      <c r="I35" s="261"/>
      <c r="J35" s="261"/>
      <c r="K35" s="262"/>
    </row>
    <row r="36" spans="1:11" ht="12.75">
      <c r="A36" s="191" t="s">
        <v>120</v>
      </c>
      <c r="B36" s="192"/>
      <c r="C36" s="192"/>
      <c r="D36" s="192"/>
      <c r="E36" s="192"/>
      <c r="F36" s="192"/>
      <c r="G36" s="192"/>
      <c r="H36" s="192"/>
      <c r="I36" s="1">
        <v>27</v>
      </c>
      <c r="J36" s="121"/>
      <c r="K36" s="103"/>
    </row>
    <row r="37" spans="1:11" ht="12.75">
      <c r="A37" s="191" t="s">
        <v>121</v>
      </c>
      <c r="B37" s="192"/>
      <c r="C37" s="192"/>
      <c r="D37" s="192"/>
      <c r="E37" s="192"/>
      <c r="F37" s="192"/>
      <c r="G37" s="192"/>
      <c r="H37" s="192"/>
      <c r="I37" s="1">
        <v>28</v>
      </c>
      <c r="J37" s="121"/>
      <c r="K37" s="103">
        <v>9023933.34</v>
      </c>
    </row>
    <row r="38" spans="1:11" ht="12.75">
      <c r="A38" s="191" t="s">
        <v>122</v>
      </c>
      <c r="B38" s="192"/>
      <c r="C38" s="192"/>
      <c r="D38" s="192"/>
      <c r="E38" s="192"/>
      <c r="F38" s="192"/>
      <c r="G38" s="192"/>
      <c r="H38" s="192"/>
      <c r="I38" s="1">
        <v>29</v>
      </c>
      <c r="J38" s="121"/>
      <c r="K38" s="103"/>
    </row>
    <row r="39" spans="1:11" ht="12.75">
      <c r="A39" s="194" t="s">
        <v>123</v>
      </c>
      <c r="B39" s="195"/>
      <c r="C39" s="195"/>
      <c r="D39" s="195"/>
      <c r="E39" s="195"/>
      <c r="F39" s="195"/>
      <c r="G39" s="195"/>
      <c r="H39" s="195"/>
      <c r="I39" s="1">
        <v>30</v>
      </c>
      <c r="J39" s="120">
        <f>SUM(J36:J38)</f>
        <v>0</v>
      </c>
      <c r="K39" s="112">
        <f>SUM(K36:K38)</f>
        <v>9023933.34</v>
      </c>
    </row>
    <row r="40" spans="1:11" ht="12.75">
      <c r="A40" s="191" t="s">
        <v>124</v>
      </c>
      <c r="B40" s="192"/>
      <c r="C40" s="192"/>
      <c r="D40" s="192"/>
      <c r="E40" s="192"/>
      <c r="F40" s="192"/>
      <c r="G40" s="192"/>
      <c r="H40" s="192"/>
      <c r="I40" s="1">
        <v>31</v>
      </c>
      <c r="J40" s="103">
        <v>8640246</v>
      </c>
      <c r="K40" s="103">
        <v>16481737.2100001</v>
      </c>
    </row>
    <row r="41" spans="1:11" ht="12.75">
      <c r="A41" s="191" t="s">
        <v>125</v>
      </c>
      <c r="B41" s="192"/>
      <c r="C41" s="192"/>
      <c r="D41" s="192"/>
      <c r="E41" s="192"/>
      <c r="F41" s="192"/>
      <c r="G41" s="192"/>
      <c r="H41" s="192"/>
      <c r="I41" s="1">
        <v>32</v>
      </c>
      <c r="J41" s="121"/>
      <c r="K41" s="103"/>
    </row>
    <row r="42" spans="1:11" ht="12.75">
      <c r="A42" s="191" t="s">
        <v>126</v>
      </c>
      <c r="B42" s="192"/>
      <c r="C42" s="192"/>
      <c r="D42" s="192"/>
      <c r="E42" s="192"/>
      <c r="F42" s="192"/>
      <c r="G42" s="192"/>
      <c r="H42" s="192"/>
      <c r="I42" s="1">
        <v>33</v>
      </c>
      <c r="J42" s="121"/>
      <c r="K42" s="103"/>
    </row>
    <row r="43" spans="1:11" ht="12.75">
      <c r="A43" s="191" t="s">
        <v>127</v>
      </c>
      <c r="B43" s="192"/>
      <c r="C43" s="192"/>
      <c r="D43" s="192"/>
      <c r="E43" s="192"/>
      <c r="F43" s="192"/>
      <c r="G43" s="192"/>
      <c r="H43" s="192"/>
      <c r="I43" s="1">
        <v>34</v>
      </c>
      <c r="J43" s="121"/>
      <c r="K43" s="103"/>
    </row>
    <row r="44" spans="1:11" ht="12.75">
      <c r="A44" s="191" t="s">
        <v>128</v>
      </c>
      <c r="B44" s="192"/>
      <c r="C44" s="192"/>
      <c r="D44" s="192"/>
      <c r="E44" s="192"/>
      <c r="F44" s="192"/>
      <c r="G44" s="192"/>
      <c r="H44" s="192"/>
      <c r="I44" s="1">
        <v>35</v>
      </c>
      <c r="J44" s="121"/>
      <c r="K44" s="103"/>
    </row>
    <row r="45" spans="1:11" ht="12.75">
      <c r="A45" s="194" t="s">
        <v>129</v>
      </c>
      <c r="B45" s="195"/>
      <c r="C45" s="195"/>
      <c r="D45" s="195"/>
      <c r="E45" s="195"/>
      <c r="F45" s="195"/>
      <c r="G45" s="195"/>
      <c r="H45" s="195"/>
      <c r="I45" s="1">
        <v>36</v>
      </c>
      <c r="J45" s="120">
        <f>SUM(J40:J44)</f>
        <v>8640246</v>
      </c>
      <c r="K45" s="112">
        <f>SUM(K40:K44)</f>
        <v>16481737.2100001</v>
      </c>
    </row>
    <row r="46" spans="1:11" ht="12.75">
      <c r="A46" s="194" t="s">
        <v>103</v>
      </c>
      <c r="B46" s="195"/>
      <c r="C46" s="195"/>
      <c r="D46" s="195"/>
      <c r="E46" s="195"/>
      <c r="F46" s="195"/>
      <c r="G46" s="195"/>
      <c r="H46" s="195"/>
      <c r="I46" s="1">
        <v>37</v>
      </c>
      <c r="J46" s="120">
        <f>IF(J39&gt;J45,J39-J45,0)</f>
        <v>0</v>
      </c>
      <c r="K46" s="112">
        <f>IF(K39&gt;K45,K39-K45,0)</f>
        <v>0</v>
      </c>
    </row>
    <row r="47" spans="1:11" ht="12.75">
      <c r="A47" s="194" t="s">
        <v>104</v>
      </c>
      <c r="B47" s="195"/>
      <c r="C47" s="195"/>
      <c r="D47" s="195"/>
      <c r="E47" s="195"/>
      <c r="F47" s="195"/>
      <c r="G47" s="195"/>
      <c r="H47" s="195"/>
      <c r="I47" s="1">
        <v>38</v>
      </c>
      <c r="J47" s="120">
        <f>IF(J45&gt;J39,J45-J39,0)</f>
        <v>8640246</v>
      </c>
      <c r="K47" s="112">
        <f>IF(K45&gt;K39,K45-K39,0)</f>
        <v>7457803.8700001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2"/>
      <c r="I48" s="1">
        <v>39</v>
      </c>
      <c r="J48" s="120">
        <f>IF(J20-J21+J33-J34+J46-J47&gt;0,J20-J21+J33-J34+J46-J47,0)</f>
        <v>0</v>
      </c>
      <c r="K48" s="112">
        <f>IF(K20-K21+K33-K34+K46-K47&gt;0,K20-K21+K33-K34+K46-K47,0)</f>
        <v>3273956.1999999397</v>
      </c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2"/>
      <c r="I49" s="1">
        <v>40</v>
      </c>
      <c r="J49" s="120">
        <f>IF(J21-J20+J34-J33+J47-J46&gt;0,J21-J20+J34-J33+J47-J46,0)</f>
        <v>6100171.5880986415</v>
      </c>
      <c r="K49" s="112">
        <f>IF(K21-K20+K34-K33+K47-K46&gt;0,K21-K20+K34-K33+K47-K46,0)</f>
        <v>0</v>
      </c>
    </row>
    <row r="50" spans="1:11" ht="12.75">
      <c r="A50" s="191" t="s">
        <v>93</v>
      </c>
      <c r="B50" s="192"/>
      <c r="C50" s="192"/>
      <c r="D50" s="192"/>
      <c r="E50" s="192"/>
      <c r="F50" s="192"/>
      <c r="G50" s="192"/>
      <c r="H50" s="192"/>
      <c r="I50" s="1">
        <v>41</v>
      </c>
      <c r="J50" s="103">
        <v>11365841</v>
      </c>
      <c r="K50" s="103">
        <v>3468990</v>
      </c>
    </row>
    <row r="51" spans="1:11" ht="12.75">
      <c r="A51" s="191" t="s">
        <v>94</v>
      </c>
      <c r="B51" s="192"/>
      <c r="C51" s="192"/>
      <c r="D51" s="192"/>
      <c r="E51" s="192"/>
      <c r="F51" s="192"/>
      <c r="G51" s="192"/>
      <c r="H51" s="192"/>
      <c r="I51" s="1">
        <v>42</v>
      </c>
      <c r="J51" s="121">
        <f>J46+J33+J20</f>
        <v>14362087.700000003</v>
      </c>
      <c r="K51" s="121">
        <f>K46+K33+K20</f>
        <v>17381780.620000027</v>
      </c>
    </row>
    <row r="52" spans="1:11" ht="12.75">
      <c r="A52" s="191" t="s">
        <v>95</v>
      </c>
      <c r="B52" s="192"/>
      <c r="C52" s="192"/>
      <c r="D52" s="192"/>
      <c r="E52" s="192"/>
      <c r="F52" s="192"/>
      <c r="G52" s="192"/>
      <c r="H52" s="192"/>
      <c r="I52" s="1">
        <v>43</v>
      </c>
      <c r="J52" s="121">
        <f>J21+J34+J47</f>
        <v>20462259.288098644</v>
      </c>
      <c r="K52" s="121">
        <f>K21+K34+K47</f>
        <v>14107824.420000087</v>
      </c>
    </row>
    <row r="53" spans="1:11" ht="12.75">
      <c r="A53" s="231" t="s">
        <v>96</v>
      </c>
      <c r="B53" s="232"/>
      <c r="C53" s="232"/>
      <c r="D53" s="232"/>
      <c r="E53" s="232"/>
      <c r="F53" s="232"/>
      <c r="G53" s="232"/>
      <c r="H53" s="232"/>
      <c r="I53" s="4">
        <v>44</v>
      </c>
      <c r="J53" s="122">
        <f>J50+J51-J52</f>
        <v>5265669.4119013585</v>
      </c>
      <c r="K53" s="119">
        <f>K50+K51-K52</f>
        <v>6742946.19999994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3:H13"/>
    <mergeCell ref="A6:H6"/>
    <mergeCell ref="A7:K7"/>
    <mergeCell ref="A8:H8"/>
    <mergeCell ref="A9:H9"/>
    <mergeCell ref="A11:H11"/>
    <mergeCell ref="A4:K4"/>
    <mergeCell ref="A1:K1"/>
    <mergeCell ref="A2:K2"/>
    <mergeCell ref="A5:H5"/>
    <mergeCell ref="A10:H10"/>
    <mergeCell ref="A12:H12"/>
  </mergeCells>
  <dataValidations count="2">
    <dataValidation type="whole" operator="greaterThanOrEqual" allowBlank="1" showInputMessage="1" showErrorMessage="1" errorTitle="Pogrešan unos" error="Mogu se unijeti samo cjelobrojne pozitivne vrijednosti." sqref="J19:K21 J14:K14 J28:K28 J32:K34 J53:K53 J45:K49 J39:K39">
      <formula1>0</formula1>
    </dataValidation>
    <dataValidation type="whole" operator="notEqual" allowBlank="1" showInputMessage="1" showErrorMessage="1" errorTitle="Pogrešan unos" error="Mogu se unijeti samo cjelobrojne vrijednosti." sqref="J15:K18 J8:K13 J23:K27 J29:K31 J36:K38 J40:K44 J50:K5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J25" sqref="J25:K26"/>
    </sheetView>
  </sheetViews>
  <sheetFormatPr defaultColWidth="9.140625" defaultRowHeight="12.75"/>
  <cols>
    <col min="1" max="4" width="9.140625" style="49" customWidth="1"/>
    <col min="5" max="5" width="10.421875" style="49" bestFit="1" customWidth="1"/>
    <col min="6" max="9" width="9.140625" style="49" customWidth="1"/>
    <col min="10" max="11" width="10.7109375" style="49" customWidth="1"/>
    <col min="12" max="16384" width="9.140625" style="49" customWidth="1"/>
  </cols>
  <sheetData>
    <row r="1" spans="1:12" ht="12.75">
      <c r="A1" s="265" t="s">
        <v>130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48"/>
    </row>
    <row r="2" spans="1:12" ht="15.75">
      <c r="A2" s="31"/>
      <c r="B2" s="47"/>
      <c r="C2" s="279" t="s">
        <v>138</v>
      </c>
      <c r="D2" s="280"/>
      <c r="E2" s="50">
        <v>40909</v>
      </c>
      <c r="F2" s="95" t="s">
        <v>139</v>
      </c>
      <c r="G2" s="281">
        <v>41090</v>
      </c>
      <c r="H2" s="282"/>
      <c r="I2" s="47"/>
      <c r="J2" s="47"/>
      <c r="K2" s="47"/>
      <c r="L2" s="51"/>
    </row>
    <row r="3" spans="1:12" ht="15.75">
      <c r="A3" s="31"/>
      <c r="B3" s="47"/>
      <c r="C3" s="95"/>
      <c r="D3" s="96"/>
      <c r="E3" s="50"/>
      <c r="F3" s="95"/>
      <c r="G3" s="50"/>
      <c r="H3" s="97"/>
      <c r="I3" s="47"/>
      <c r="J3" s="47"/>
      <c r="K3" s="47"/>
      <c r="L3" s="51"/>
    </row>
    <row r="4" spans="1:12" ht="16.5" customHeight="1">
      <c r="A4" s="254" t="s">
        <v>299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  <c r="L4" s="51"/>
    </row>
    <row r="5" spans="1:11" ht="24">
      <c r="A5" s="259" t="s">
        <v>5</v>
      </c>
      <c r="B5" s="259"/>
      <c r="C5" s="259"/>
      <c r="D5" s="259"/>
      <c r="E5" s="259"/>
      <c r="F5" s="259"/>
      <c r="G5" s="259"/>
      <c r="H5" s="259"/>
      <c r="I5" s="52" t="s">
        <v>6</v>
      </c>
      <c r="J5" s="52" t="s">
        <v>7</v>
      </c>
      <c r="K5" s="52" t="s">
        <v>8</v>
      </c>
    </row>
    <row r="6" spans="1:11" ht="12.75">
      <c r="A6" s="283">
        <v>1</v>
      </c>
      <c r="B6" s="283"/>
      <c r="C6" s="283"/>
      <c r="D6" s="283"/>
      <c r="E6" s="283"/>
      <c r="F6" s="283"/>
      <c r="G6" s="283"/>
      <c r="H6" s="283"/>
      <c r="I6" s="54">
        <v>2</v>
      </c>
      <c r="J6" s="53" t="s">
        <v>2</v>
      </c>
      <c r="K6" s="53" t="s">
        <v>3</v>
      </c>
    </row>
    <row r="7" spans="1:11" ht="12.75" customHeight="1">
      <c r="A7" s="267" t="s">
        <v>142</v>
      </c>
      <c r="B7" s="268"/>
      <c r="C7" s="268"/>
      <c r="D7" s="268"/>
      <c r="E7" s="268"/>
      <c r="F7" s="268"/>
      <c r="G7" s="268"/>
      <c r="H7" s="268"/>
      <c r="I7" s="32">
        <v>1</v>
      </c>
      <c r="J7" s="106">
        <v>270904000</v>
      </c>
      <c r="K7" s="103">
        <v>270904000</v>
      </c>
    </row>
    <row r="8" spans="1:11" ht="12.75">
      <c r="A8" s="267" t="s">
        <v>143</v>
      </c>
      <c r="B8" s="268"/>
      <c r="C8" s="268"/>
      <c r="D8" s="268"/>
      <c r="E8" s="268"/>
      <c r="F8" s="268"/>
      <c r="G8" s="268"/>
      <c r="H8" s="268"/>
      <c r="I8" s="32">
        <v>2</v>
      </c>
      <c r="J8" s="123">
        <v>160634352</v>
      </c>
      <c r="K8" s="103">
        <v>160634352</v>
      </c>
    </row>
    <row r="9" spans="1:11" ht="12.75">
      <c r="A9" s="267" t="s">
        <v>144</v>
      </c>
      <c r="B9" s="268"/>
      <c r="C9" s="268"/>
      <c r="D9" s="268"/>
      <c r="E9" s="268"/>
      <c r="F9" s="268"/>
      <c r="G9" s="268"/>
      <c r="H9" s="268"/>
      <c r="I9" s="32">
        <v>3</v>
      </c>
      <c r="J9" s="123">
        <v>19157791.42</v>
      </c>
      <c r="K9" s="112">
        <v>17805421</v>
      </c>
    </row>
    <row r="10" spans="1:11" ht="12" customHeight="1">
      <c r="A10" s="267" t="s">
        <v>145</v>
      </c>
      <c r="B10" s="268"/>
      <c r="C10" s="268"/>
      <c r="D10" s="268"/>
      <c r="E10" s="268"/>
      <c r="F10" s="268"/>
      <c r="G10" s="268"/>
      <c r="H10" s="268"/>
      <c r="I10" s="32">
        <v>4</v>
      </c>
      <c r="J10" s="123"/>
      <c r="K10" s="124">
        <v>-75493724</v>
      </c>
    </row>
    <row r="11" spans="1:11" ht="12" customHeight="1">
      <c r="A11" s="267" t="s">
        <v>146</v>
      </c>
      <c r="B11" s="268"/>
      <c r="C11" s="268"/>
      <c r="D11" s="268"/>
      <c r="E11" s="268"/>
      <c r="F11" s="268"/>
      <c r="G11" s="268"/>
      <c r="H11" s="268"/>
      <c r="I11" s="32">
        <v>5</v>
      </c>
      <c r="J11" s="123">
        <v>-75493724</v>
      </c>
      <c r="K11" s="103">
        <v>-32741555</v>
      </c>
    </row>
    <row r="12" spans="1:11" ht="12" customHeight="1">
      <c r="A12" s="267" t="s">
        <v>147</v>
      </c>
      <c r="B12" s="268"/>
      <c r="C12" s="268"/>
      <c r="D12" s="268"/>
      <c r="E12" s="268"/>
      <c r="F12" s="268"/>
      <c r="G12" s="268"/>
      <c r="H12" s="268"/>
      <c r="I12" s="32">
        <v>6</v>
      </c>
      <c r="J12" s="123">
        <v>40978841</v>
      </c>
      <c r="K12" s="124">
        <v>40507267.9</v>
      </c>
    </row>
    <row r="13" spans="1:11" ht="12" customHeight="1">
      <c r="A13" s="267" t="s">
        <v>148</v>
      </c>
      <c r="B13" s="268"/>
      <c r="C13" s="268"/>
      <c r="D13" s="268"/>
      <c r="E13" s="268"/>
      <c r="F13" s="268"/>
      <c r="G13" s="268"/>
      <c r="H13" s="268"/>
      <c r="I13" s="32">
        <v>7</v>
      </c>
      <c r="J13" s="123"/>
      <c r="K13" s="124"/>
    </row>
    <row r="14" spans="1:11" ht="12" customHeight="1">
      <c r="A14" s="267" t="s">
        <v>149</v>
      </c>
      <c r="B14" s="268"/>
      <c r="C14" s="268"/>
      <c r="D14" s="268"/>
      <c r="E14" s="268"/>
      <c r="F14" s="268"/>
      <c r="G14" s="268"/>
      <c r="H14" s="268"/>
      <c r="I14" s="32">
        <v>8</v>
      </c>
      <c r="J14" s="123">
        <v>-394823</v>
      </c>
      <c r="K14" s="124">
        <v>-503527</v>
      </c>
    </row>
    <row r="15" spans="1:11" ht="12" customHeight="1">
      <c r="A15" s="267" t="s">
        <v>150</v>
      </c>
      <c r="B15" s="268"/>
      <c r="C15" s="268"/>
      <c r="D15" s="268"/>
      <c r="E15" s="268"/>
      <c r="F15" s="268"/>
      <c r="G15" s="268"/>
      <c r="H15" s="268"/>
      <c r="I15" s="32">
        <v>9</v>
      </c>
      <c r="J15" s="123">
        <v>0</v>
      </c>
      <c r="K15" s="124">
        <v>0</v>
      </c>
    </row>
    <row r="16" spans="1:11" ht="12.75" customHeight="1">
      <c r="A16" s="278" t="s">
        <v>131</v>
      </c>
      <c r="B16" s="269"/>
      <c r="C16" s="269"/>
      <c r="D16" s="269"/>
      <c r="E16" s="269"/>
      <c r="F16" s="269"/>
      <c r="G16" s="269"/>
      <c r="H16" s="269"/>
      <c r="I16" s="32">
        <v>10</v>
      </c>
      <c r="J16" s="125">
        <f>SUM(J7:J15)</f>
        <v>415786437.42</v>
      </c>
      <c r="K16" s="125">
        <f>SUM(K7:K15)</f>
        <v>381112234.9</v>
      </c>
    </row>
    <row r="17" spans="1:11" ht="12.75" customHeight="1">
      <c r="A17" s="267" t="s">
        <v>132</v>
      </c>
      <c r="B17" s="268"/>
      <c r="C17" s="268"/>
      <c r="D17" s="268"/>
      <c r="E17" s="268"/>
      <c r="F17" s="268"/>
      <c r="G17" s="268"/>
      <c r="H17" s="268"/>
      <c r="I17" s="32">
        <v>11</v>
      </c>
      <c r="J17" s="124"/>
      <c r="K17" s="124"/>
    </row>
    <row r="18" spans="1:11" ht="12.75" customHeight="1">
      <c r="A18" s="267" t="s">
        <v>133</v>
      </c>
      <c r="B18" s="268"/>
      <c r="C18" s="268"/>
      <c r="D18" s="268"/>
      <c r="E18" s="268"/>
      <c r="F18" s="268"/>
      <c r="G18" s="268"/>
      <c r="H18" s="268"/>
      <c r="I18" s="32">
        <v>12</v>
      </c>
      <c r="J18" s="124"/>
      <c r="K18" s="124"/>
    </row>
    <row r="19" spans="1:11" ht="12.75" customHeight="1">
      <c r="A19" s="267" t="s">
        <v>134</v>
      </c>
      <c r="B19" s="268"/>
      <c r="C19" s="268"/>
      <c r="D19" s="268"/>
      <c r="E19" s="268"/>
      <c r="F19" s="268"/>
      <c r="G19" s="268"/>
      <c r="H19" s="268"/>
      <c r="I19" s="32">
        <v>13</v>
      </c>
      <c r="J19" s="124"/>
      <c r="K19" s="124"/>
    </row>
    <row r="20" spans="1:11" ht="12.75" customHeight="1">
      <c r="A20" s="267" t="s">
        <v>135</v>
      </c>
      <c r="B20" s="268"/>
      <c r="C20" s="268"/>
      <c r="D20" s="268"/>
      <c r="E20" s="268"/>
      <c r="F20" s="268"/>
      <c r="G20" s="268"/>
      <c r="H20" s="268"/>
      <c r="I20" s="32">
        <v>14</v>
      </c>
      <c r="J20" s="124"/>
      <c r="K20" s="124"/>
    </row>
    <row r="21" spans="1:11" ht="12.75" customHeight="1">
      <c r="A21" s="267" t="s">
        <v>136</v>
      </c>
      <c r="B21" s="268"/>
      <c r="C21" s="268"/>
      <c r="D21" s="268"/>
      <c r="E21" s="268"/>
      <c r="F21" s="268"/>
      <c r="G21" s="268"/>
      <c r="H21" s="268"/>
      <c r="I21" s="32">
        <v>15</v>
      </c>
      <c r="J21" s="124"/>
      <c r="K21" s="124"/>
    </row>
    <row r="22" spans="1:11" ht="15" customHeight="1">
      <c r="A22" s="267" t="s">
        <v>137</v>
      </c>
      <c r="B22" s="268"/>
      <c r="C22" s="268"/>
      <c r="D22" s="268"/>
      <c r="E22" s="268"/>
      <c r="F22" s="268"/>
      <c r="G22" s="268"/>
      <c r="H22" s="268"/>
      <c r="I22" s="32">
        <v>16</v>
      </c>
      <c r="J22" s="124"/>
      <c r="K22" s="124"/>
    </row>
    <row r="23" spans="1:12" ht="15" customHeight="1">
      <c r="A23" s="194" t="s">
        <v>140</v>
      </c>
      <c r="B23" s="269"/>
      <c r="C23" s="269"/>
      <c r="D23" s="269"/>
      <c r="E23" s="269"/>
      <c r="F23" s="269"/>
      <c r="G23" s="269"/>
      <c r="H23" s="269"/>
      <c r="I23" s="32">
        <v>17</v>
      </c>
      <c r="J23" s="126">
        <f>SUM(J17:J22)</f>
        <v>0</v>
      </c>
      <c r="K23" s="126">
        <f>SUM(K17:K22)</f>
        <v>0</v>
      </c>
      <c r="L23" s="105"/>
    </row>
    <row r="24" spans="1:11" ht="15" customHeight="1">
      <c r="A24" s="270"/>
      <c r="B24" s="271"/>
      <c r="C24" s="271"/>
      <c r="D24" s="271"/>
      <c r="E24" s="271"/>
      <c r="F24" s="271"/>
      <c r="G24" s="271"/>
      <c r="H24" s="271"/>
      <c r="I24" s="272"/>
      <c r="J24" s="272"/>
      <c r="K24" s="273"/>
    </row>
    <row r="25" spans="1:11" ht="15" customHeight="1">
      <c r="A25" s="274" t="s">
        <v>297</v>
      </c>
      <c r="B25" s="275"/>
      <c r="C25" s="275"/>
      <c r="D25" s="275"/>
      <c r="E25" s="275"/>
      <c r="F25" s="275"/>
      <c r="G25" s="275"/>
      <c r="H25" s="275"/>
      <c r="I25" s="33">
        <v>18</v>
      </c>
      <c r="J25" s="106"/>
      <c r="K25" s="106"/>
    </row>
    <row r="26" spans="1:11" ht="15" customHeight="1">
      <c r="A26" s="276" t="s">
        <v>298</v>
      </c>
      <c r="B26" s="277"/>
      <c r="C26" s="277"/>
      <c r="D26" s="277"/>
      <c r="E26" s="277"/>
      <c r="F26" s="277"/>
      <c r="G26" s="277"/>
      <c r="H26" s="277"/>
      <c r="I26" s="34">
        <v>19</v>
      </c>
      <c r="J26" s="107"/>
      <c r="K26" s="107"/>
    </row>
    <row r="27" spans="1:11" ht="30" customHeight="1">
      <c r="A27" s="263" t="s">
        <v>141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7:H7"/>
    <mergeCell ref="A8:H8"/>
    <mergeCell ref="A4:K4"/>
    <mergeCell ref="C2:D2"/>
    <mergeCell ref="G2:H2"/>
    <mergeCell ref="A5:H5"/>
    <mergeCell ref="A6:H6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</mergeCells>
  <conditionalFormatting sqref="G2:G4">
    <cfRule type="cellIs" priority="1" dxfId="0" operator="lessThan" stopIfTrue="1">
      <formula>#REF!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J23:K24 K11 K7 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5:K26 J16:K16"/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  <dataValidation type="whole" operator="notEqual" allowBlank="1" showInputMessage="1" showErrorMessage="1" errorTitle="Pogrešan unos" error="Mogu se unijeti samo cjelobrojne vrijednosti." sqref="J17:K22 J7:J15 K10 K12:K15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2012-02-15T10:00:19Z</cp:lastPrinted>
  <dcterms:created xsi:type="dcterms:W3CDTF">2008-10-17T11:51:54Z</dcterms:created>
  <dcterms:modified xsi:type="dcterms:W3CDTF">2012-11-27T09:35:06Z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