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 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DATA'!$A$1:$I$86</definedName>
    <definedName name="_xlnm.Print_Area" localSheetId="2">'P&amp;L '!$A$1:$M$71</definedName>
  </definedNames>
  <calcPr fullCalcOnLoad="1"/>
</workbook>
</file>

<file path=xl/sharedStrings.xml><?xml version="1.0" encoding="utf-8"?>
<sst xmlns="http://schemas.openxmlformats.org/spreadsheetml/2006/main" count="388" uniqueCount="350">
  <si>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</si>
  <si>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</si>
  <si>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</si>
  <si>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</si>
  <si>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</si>
  <si>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</si>
  <si>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</si>
  <si>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</si>
  <si>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</si>
  <si>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</si>
  <si>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</si>
  <si>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</si>
  <si>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</si>
  <si>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</si>
  <si>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</si>
  <si>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</si>
  <si>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</si>
  <si>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</si>
  <si>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</si>
  <si>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</si>
  <si>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</si>
  <si>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</si>
  <si>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</si>
  <si>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</si>
  <si>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</si>
  <si>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</si>
  <si>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</si>
  <si>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</si>
  <si>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</si>
  <si>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</si>
  <si>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</si>
  <si>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</si>
  <si>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</si>
  <si>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</si>
  <si>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</si>
  <si>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</si>
  <si>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</si>
  <si>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</si>
  <si>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</si>
  <si>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</si>
  <si>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</si>
  <si>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</si>
  <si>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</si>
  <si>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</si>
  <si>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</si>
  <si>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</si>
  <si>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</si>
  <si>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</si>
  <si>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</si>
  <si>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</si>
  <si>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</si>
  <si>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</si>
  <si>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</si>
  <si>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</si>
  <si>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</si>
  <si>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</si>
  <si>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</si>
  <si>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</si>
  <si>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</si>
  <si>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</si>
  <si>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</si>
  <si>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</si>
  <si>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</si>
  <si>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</si>
  <si>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</si>
  <si>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</si>
  <si>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</si>
  <si>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</si>
  <si>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</si>
  <si>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</si>
  <si>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</si>
  <si>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</si>
  <si>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</si>
  <si>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</si>
  <si>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</si>
  <si>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</si>
  <si>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</si>
  <si>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</si>
  <si>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 xml:space="preserve">Note 1: Appendix to Balance sheet fill companies who make consolidated financial statements.
</t>
  </si>
  <si>
    <t xml:space="preserve">   2. Other operating income</t>
  </si>
  <si>
    <t xml:space="preserve">     5. Other financial income</t>
  </si>
  <si>
    <r>
      <t xml:space="preserve">XIII. PROFIT OR LOSS FOR THE PERIOD </t>
    </r>
    <r>
      <rPr>
        <sz val="9"/>
        <rFont val="Arial"/>
        <family val="2"/>
      </rPr>
      <t>(148-151)</t>
    </r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</si>
  <si>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</si>
  <si>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</si>
  <si>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</si>
  <si>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</si>
  <si>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</si>
  <si>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</si>
  <si>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</si>
  <si>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</si>
  <si>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</si>
  <si>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</si>
  <si>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</si>
  <si>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</si>
  <si>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</si>
  <si>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</si>
  <si>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</si>
  <si>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</si>
  <si>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</si>
  <si>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</si>
  <si>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</si>
  <si>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</si>
  <si>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</si>
  <si>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</si>
  <si>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</si>
  <si>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</si>
  <si>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</si>
  <si>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</si>
  <si>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</si>
  <si>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</si>
  <si>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</si>
  <si>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</si>
  <si>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</si>
  <si>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</si>
  <si>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</si>
  <si>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</si>
  <si>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</si>
  <si>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</si>
  <si>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</si>
  <si>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</si>
  <si>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</si>
  <si>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</si>
  <si>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</si>
  <si>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</si>
  <si>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</si>
  <si>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</si>
  <si>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</si>
  <si>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</si>
  <si>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</si>
  <si>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</si>
  <si>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</si>
  <si>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</si>
  <si>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</si>
  <si>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</si>
  <si>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</si>
  <si>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</si>
  <si>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</si>
  <si>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</si>
  <si>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</si>
  <si>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</si>
  <si>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</si>
  <si>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</si>
  <si>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</si>
  <si>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</si>
  <si>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</si>
  <si>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</si>
  <si>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</si>
  <si>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</si>
  <si>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</si>
  <si>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</si>
  <si>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</si>
  <si>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</si>
  <si>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</si>
  <si>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</si>
  <si>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</si>
  <si>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</si>
  <si>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</si>
  <si>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</si>
  <si>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</si>
  <si>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</si>
  <si>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</si>
  <si>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</si>
  <si>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</si>
  <si>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</si>
  <si>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</si>
  <si>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</si>
  <si>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</si>
  <si>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</si>
  <si>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</si>
  <si>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</si>
  <si>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</si>
  <si>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</si>
  <si>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</si>
  <si>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</si>
  <si>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</si>
  <si>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</si>
  <si>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</si>
  <si>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</si>
  <si>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</si>
  <si>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YES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</si>
  <si>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</si>
  <si>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</si>
  <si>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</si>
  <si>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</si>
  <si>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</si>
  <si>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</si>
  <si>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</si>
  <si>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</si>
  <si>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</si>
  <si>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</si>
  <si>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</si>
  <si>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</si>
  <si>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</si>
  <si>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</si>
  <si>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</si>
  <si>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</si>
  <si>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</si>
  <si>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LANIŠTE  d.o.o.</t>
  </si>
  <si>
    <t>A. von Humboldta 4b, Zagreb</t>
  </si>
  <si>
    <t>INGRA M.E. d.o.o.</t>
  </si>
  <si>
    <t>DOMOVI DALMATINSKE RIVIJERE d.o.o.</t>
  </si>
  <si>
    <t>Ćire Carića 3, Dubrovnik</t>
  </si>
  <si>
    <t>INGRA MAR d.o.o.</t>
  </si>
  <si>
    <t>POSEDARJE RIVIJERA d.o.o.</t>
  </si>
  <si>
    <t>Trg Martina Posedarskog 1, Posedarje</t>
  </si>
  <si>
    <t>02096307</t>
  </si>
  <si>
    <t>02719673</t>
  </si>
  <si>
    <t>01/6156394</t>
  </si>
  <si>
    <t>01/6102548</t>
  </si>
  <si>
    <t>ingra@ingra.hr</t>
  </si>
  <si>
    <t>Igor Oppenheim</t>
  </si>
  <si>
    <t>7112</t>
  </si>
  <si>
    <t xml:space="preserve">   7. Provisions</t>
  </si>
  <si>
    <t xml:space="preserve">   8. Other operating expenses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</si>
  <si>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</si>
  <si>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</si>
  <si>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</si>
  <si>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</si>
  <si>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</si>
  <si>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</si>
  <si>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</si>
  <si>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</si>
  <si>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</si>
  <si>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</si>
  <si>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</si>
  <si>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</si>
  <si>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</si>
  <si>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</si>
  <si>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</si>
  <si>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</si>
  <si>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</si>
  <si>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</si>
  <si>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</si>
  <si>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</si>
  <si>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</si>
  <si>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PROFIT AND LOSS</t>
  </si>
  <si>
    <t>Item</t>
  </si>
  <si>
    <t xml:space="preserve">AOP
</t>
  </si>
  <si>
    <t>Previous period</t>
  </si>
  <si>
    <t>Current period</t>
  </si>
  <si>
    <t>Cumulative</t>
  </si>
  <si>
    <t>Quarter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</si>
  <si>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</si>
  <si>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</si>
  <si>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</si>
  <si>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</si>
  <si>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</si>
  <si>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</si>
  <si>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</si>
  <si>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</si>
  <si>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</si>
  <si>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</si>
  <si>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</si>
  <si>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</si>
  <si>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</si>
  <si>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</si>
  <si>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</si>
  <si>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</si>
  <si>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</si>
  <si>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</si>
  <si>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</si>
  <si>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</si>
  <si>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</si>
  <si>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</si>
  <si>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</si>
  <si>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</si>
  <si>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</si>
  <si>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</si>
  <si>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</si>
  <si>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</si>
  <si>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</si>
  <si>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</si>
  <si>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</si>
  <si>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</si>
  <si>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</si>
  <si>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</si>
  <si>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</si>
  <si>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</si>
  <si>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</si>
  <si>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</si>
  <si>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</si>
  <si>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</si>
  <si>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</si>
  <si>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</si>
  <si>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</si>
  <si>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</si>
  <si>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</si>
  <si>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</si>
  <si>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</si>
  <si>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</si>
  <si>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</si>
  <si>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</si>
  <si>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</si>
  <si>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</si>
  <si>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</si>
  <si>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</si>
  <si>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</si>
  <si>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</si>
  <si>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D)  SHORT TERM LIABILITIES (094 do 105)</t>
  </si>
  <si>
    <t>01.01.2012.</t>
  </si>
  <si>
    <t>01614649</t>
  </si>
  <si>
    <t>01568612</t>
  </si>
  <si>
    <t>JUŽNI JADRAN NAUTIKA d.o.o.</t>
  </si>
  <si>
    <t>Pred Dvorom 1, Dubrovnik</t>
  </si>
  <si>
    <t>01840100</t>
  </si>
  <si>
    <t>01757148</t>
  </si>
  <si>
    <t>01538870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</si>
  <si>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</si>
  <si>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</si>
  <si>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</si>
  <si>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</si>
  <si>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</si>
  <si>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</si>
  <si>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</si>
  <si>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</si>
  <si>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</si>
  <si>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</si>
  <si>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</si>
  <si>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</si>
  <si>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</si>
  <si>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</si>
  <si>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</si>
  <si>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</si>
  <si>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</si>
  <si>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</si>
  <si>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</si>
  <si>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</si>
  <si>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</si>
  <si>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</si>
  <si>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</si>
  <si>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</si>
  <si>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</si>
  <si>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</si>
  <si>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</si>
  <si>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</si>
  <si>
    <t>Names of consolidation subjects (according to IFRS):</t>
  </si>
  <si>
    <t xml:space="preserve">   6. Other intangible assets</t>
  </si>
  <si>
    <t xml:space="preserve">     1. Interest income, foreign exhange differences, dividends and other financial
         income from related parties</t>
  </si>
  <si>
    <t xml:space="preserve">    1. Interest, foreign exchange dfifferences and other expenses related from related 
        parties</t>
  </si>
  <si>
    <t>VII. NON-CONTROLLING INTEREST</t>
  </si>
  <si>
    <t>2. Ascribed to non-controlling interest</t>
  </si>
  <si>
    <t>1. Ascribed to the owners of the parent company capital</t>
  </si>
  <si>
    <t>17a. Ascribed to owners of the parent company capital</t>
  </si>
  <si>
    <t>17b. Ascribed to non-controlling interest</t>
  </si>
  <si>
    <t>Issuer: GROUP INGRA</t>
  </si>
  <si>
    <t>Issuer:  GROUP INGRA</t>
  </si>
  <si>
    <t>30.06.2012.</t>
  </si>
  <si>
    <t>as at 30.06.2012.</t>
  </si>
  <si>
    <t>for the period 01 January 2012 to 30 June 2012</t>
  </si>
  <si>
    <t>in period from 01.01.2012. till 30.06.2012.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</si>
</sst>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5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6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8" applyFont="1" applyBorder="1" applyAlignment="1">
      <alignment/>
      <protection/>
    </xf>
    <xf numFmtId="0" fontId="4" fillId="0" borderId="21" xfId="58" applyFont="1" applyBorder="1" applyAlignment="1">
      <alignment/>
      <protection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0" borderId="15" xfId="58" applyFont="1" applyFill="1" applyBorder="1" applyAlignment="1" applyProtection="1">
      <alignment vertical="center"/>
      <protection hidden="1"/>
    </xf>
    <xf numFmtId="0" fontId="4" fillId="0" borderId="22" xfId="58" applyFont="1" applyBorder="1" applyAlignment="1" applyProtection="1">
      <alignment horizontal="left" vertical="center" wrapText="1"/>
      <protection hidden="1"/>
    </xf>
    <xf numFmtId="0" fontId="4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2" xfId="58" applyFont="1" applyFill="1" applyBorder="1" applyAlignment="1" applyProtection="1">
      <alignment/>
      <protection hidden="1"/>
    </xf>
    <xf numFmtId="0" fontId="4" fillId="0" borderId="22" xfId="58" applyFont="1" applyBorder="1" applyAlignment="1" applyProtection="1">
      <alignment wrapText="1"/>
      <protection hidden="1"/>
    </xf>
    <xf numFmtId="0" fontId="4" fillId="0" borderId="15" xfId="58" applyFont="1" applyBorder="1" applyAlignment="1" applyProtection="1">
      <alignment horizontal="righ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22" xfId="58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 vertical="top"/>
      <protection hidden="1"/>
    </xf>
    <xf numFmtId="0" fontId="4" fillId="0" borderId="22" xfId="58" applyFont="1" applyBorder="1" applyAlignment="1" applyProtection="1">
      <alignment horizontal="left" vertical="top" wrapText="1"/>
      <protection hidden="1"/>
    </xf>
    <xf numFmtId="0" fontId="4" fillId="0" borderId="15" xfId="58" applyFont="1" applyBorder="1" applyAlignment="1">
      <alignment/>
      <protection/>
    </xf>
    <xf numFmtId="0" fontId="4" fillId="0" borderId="15" xfId="58" applyFont="1" applyBorder="1" applyAlignment="1" applyProtection="1">
      <alignment horizontal="right" vertical="top"/>
      <protection hidden="1"/>
    </xf>
    <xf numFmtId="49" fontId="3" fillId="0" borderId="22" xfId="58" applyNumberFormat="1" applyFont="1" applyBorder="1" applyAlignment="1" applyProtection="1">
      <alignment horizontal="center" vertical="center"/>
      <protection hidden="1" locked="0"/>
    </xf>
    <xf numFmtId="0" fontId="4" fillId="0" borderId="15" xfId="58" applyFont="1" applyBorder="1" applyAlignment="1" applyProtection="1">
      <alignment horizontal="left" vertical="top"/>
      <protection hidden="1"/>
    </xf>
    <xf numFmtId="0" fontId="4" fillId="0" borderId="22" xfId="58" applyFont="1" applyBorder="1" applyAlignment="1" applyProtection="1">
      <alignment horizontal="left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left"/>
      <protection hidden="1"/>
    </xf>
    <xf numFmtId="0" fontId="4" fillId="0" borderId="22" xfId="58" applyFont="1" applyFill="1" applyBorder="1" applyAlignment="1" applyProtection="1">
      <alignment vertical="center"/>
      <protection hidden="1"/>
    </xf>
    <xf numFmtId="0" fontId="13" fillId="0" borderId="22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3" fillId="0" borderId="15" xfId="58" applyFont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24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/>
      <protection hidden="1"/>
    </xf>
    <xf numFmtId="14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49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3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4" fillId="0" borderId="15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22" xfId="58" applyFont="1" applyBorder="1" applyAlignment="1" applyProtection="1">
      <alignment horizontal="left" vertical="top" indent="2"/>
      <protection hidden="1"/>
    </xf>
    <xf numFmtId="0" fontId="4" fillId="0" borderId="22" xfId="58" applyFont="1" applyBorder="1" applyAlignment="1" applyProtection="1">
      <alignment horizontal="left" vertical="top" wrapText="1" indent="2"/>
      <protection hidden="1"/>
    </xf>
    <xf numFmtId="0" fontId="4" fillId="0" borderId="15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22" xfId="58" applyFont="1" applyBorder="1" applyAlignment="1" applyProtection="1">
      <alignment/>
      <protection hidden="1"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>
      <alignment horizontal="center"/>
      <protection/>
    </xf>
    <xf numFmtId="0" fontId="3" fillId="0" borderId="0" xfId="58" applyFont="1" applyFill="1" applyBorder="1" applyAlignment="1" applyProtection="1">
      <alignment horizontal="center" vertical="center"/>
      <protection hidden="1" locked="0"/>
    </xf>
    <xf numFmtId="49" fontId="3" fillId="0" borderId="22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>
      <alignment/>
      <protection/>
    </xf>
    <xf numFmtId="0" fontId="4" fillId="0" borderId="0" xfId="58" applyFont="1" applyFill="1" applyBorder="1" applyAlignment="1">
      <alignment/>
      <protection/>
    </xf>
    <xf numFmtId="3" fontId="2" fillId="0" borderId="27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hidden="1"/>
    </xf>
    <xf numFmtId="0" fontId="3" fillId="0" borderId="24" xfId="58" applyFont="1" applyFill="1" applyBorder="1" applyAlignment="1" applyProtection="1">
      <alignment horizontal="center" vertical="center"/>
      <protection hidden="1" locked="0"/>
    </xf>
    <xf numFmtId="0" fontId="4" fillId="0" borderId="25" xfId="58" applyFont="1" applyFill="1" applyBorder="1" applyAlignment="1">
      <alignment horizontal="center"/>
      <protection/>
    </xf>
    <xf numFmtId="0" fontId="4" fillId="0" borderId="26" xfId="58" applyFont="1" applyFill="1" applyBorder="1" applyAlignment="1">
      <alignment horizontal="center"/>
      <protection/>
    </xf>
    <xf numFmtId="49" fontId="3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5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15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4" fillId="0" borderId="15" xfId="58" applyFont="1" applyBorder="1" applyAlignment="1" applyProtection="1">
      <alignment horizontal="right" vertical="center"/>
      <protection hidden="1"/>
    </xf>
    <xf numFmtId="0" fontId="4" fillId="0" borderId="22" xfId="58" applyFont="1" applyBorder="1" applyAlignment="1" applyProtection="1">
      <alignment horizontal="right"/>
      <protection hidden="1"/>
    </xf>
    <xf numFmtId="0" fontId="2" fillId="0" borderId="15" xfId="58" applyFont="1" applyBorder="1" applyAlignment="1" applyProtection="1">
      <alignment horizontal="right" vertical="center" wrapText="1"/>
      <protection hidden="1"/>
    </xf>
    <xf numFmtId="0" fontId="2" fillId="0" borderId="22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left" vertical="center"/>
      <protection hidden="1" locked="0"/>
    </xf>
    <xf numFmtId="0" fontId="4" fillId="0" borderId="25" xfId="58" applyFont="1" applyFill="1" applyBorder="1" applyAlignment="1">
      <alignment horizontal="left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5" xfId="58" applyFont="1" applyFill="1" applyBorder="1" applyAlignment="1">
      <alignment horizontal="left" vertical="center"/>
      <protection/>
    </xf>
    <xf numFmtId="0" fontId="4" fillId="0" borderId="26" xfId="58" applyFont="1" applyFill="1" applyBorder="1" applyAlignment="1">
      <alignment horizontal="left" vertical="center"/>
      <protection/>
    </xf>
    <xf numFmtId="1" fontId="3" fillId="0" borderId="24" xfId="58" applyNumberFormat="1" applyFont="1" applyFill="1" applyBorder="1" applyAlignment="1" applyProtection="1">
      <alignment horizontal="left" vertical="center"/>
      <protection hidden="1" locked="0"/>
    </xf>
    <xf numFmtId="1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5" fillId="0" borderId="24" xfId="54" applyFill="1" applyBorder="1" applyAlignment="1" applyProtection="1">
      <alignment/>
      <protection hidden="1" locked="0"/>
    </xf>
    <xf numFmtId="0" fontId="3" fillId="0" borderId="25" xfId="58" applyFont="1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5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10" fillId="0" borderId="30" xfId="58" applyFont="1" applyBorder="1" applyAlignment="1">
      <alignment wrapText="1"/>
      <protection/>
    </xf>
    <xf numFmtId="0" fontId="10" fillId="0" borderId="16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6" xfId="58" applyFont="1" applyBorder="1" applyAlignment="1" applyProtection="1">
      <alignment horizontal="center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58" applyFont="1" applyBorder="1" applyAlignment="1" applyProtection="1">
      <alignment horizontal="right" wrapText="1"/>
      <protection hidden="1"/>
    </xf>
    <xf numFmtId="49" fontId="3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25" xfId="58" applyFont="1" applyFill="1" applyBorder="1" applyAlignment="1">
      <alignment/>
      <protection/>
    </xf>
    <xf numFmtId="0" fontId="4" fillId="0" borderId="26" xfId="58" applyFont="1" applyFill="1" applyBorder="1" applyAlignment="1">
      <alignment/>
      <protection/>
    </xf>
    <xf numFmtId="0" fontId="4" fillId="0" borderId="25" xfId="58" applyFont="1" applyFill="1" applyBorder="1" applyAlignment="1" applyProtection="1">
      <alignment horizontal="center" vertical="top"/>
      <protection hidden="1"/>
    </xf>
    <xf numFmtId="0" fontId="4" fillId="0" borderId="25" xfId="58" applyFont="1" applyFill="1" applyBorder="1" applyAlignment="1" applyProtection="1">
      <alignment horizontal="center"/>
      <protection hidden="1"/>
    </xf>
    <xf numFmtId="49" fontId="5" fillId="0" borderId="24" xfId="54" applyNumberForma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2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0" fontId="3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110" zoomScaleSheetLayoutView="110" zoomScalePageLayoutView="0" workbookViewId="0" topLeftCell="A1">
      <selection activeCell="L18" sqref="L18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0.00390625" style="6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9" ht="15.75">
      <c r="A1" s="184" t="s">
        <v>161</v>
      </c>
      <c r="B1" s="185"/>
      <c r="C1" s="185"/>
      <c r="D1" s="55"/>
      <c r="E1" s="55"/>
      <c r="F1" s="55"/>
      <c r="G1" s="55"/>
      <c r="H1" s="55"/>
      <c r="I1" s="56"/>
    </row>
    <row r="2" spans="1:9" ht="12.75">
      <c r="A2" s="154" t="s">
        <v>162</v>
      </c>
      <c r="B2" s="155"/>
      <c r="C2" s="155"/>
      <c r="D2" s="156"/>
      <c r="E2" s="88" t="s">
        <v>299</v>
      </c>
      <c r="F2" s="7"/>
      <c r="G2" s="8" t="s">
        <v>139</v>
      </c>
      <c r="H2" s="88" t="s">
        <v>346</v>
      </c>
      <c r="I2" s="57"/>
    </row>
    <row r="3" spans="1:9" ht="12.75">
      <c r="A3" s="58"/>
      <c r="B3" s="9"/>
      <c r="C3" s="9"/>
      <c r="D3" s="9"/>
      <c r="E3" s="10"/>
      <c r="F3" s="10"/>
      <c r="G3" s="9"/>
      <c r="H3" s="9"/>
      <c r="I3" s="59"/>
    </row>
    <row r="4" spans="1:9" ht="15">
      <c r="A4" s="157" t="s">
        <v>178</v>
      </c>
      <c r="B4" s="158"/>
      <c r="C4" s="158"/>
      <c r="D4" s="158"/>
      <c r="E4" s="158"/>
      <c r="F4" s="158"/>
      <c r="G4" s="158"/>
      <c r="H4" s="158"/>
      <c r="I4" s="159"/>
    </row>
    <row r="5" spans="1:9" ht="12.75">
      <c r="A5" s="60"/>
      <c r="B5" s="11"/>
      <c r="C5" s="11"/>
      <c r="D5" s="11"/>
      <c r="E5" s="12"/>
      <c r="F5" s="61"/>
      <c r="G5" s="13"/>
      <c r="H5" s="14"/>
      <c r="I5" s="62"/>
    </row>
    <row r="6" spans="1:9" ht="12.75">
      <c r="A6" s="160" t="s">
        <v>163</v>
      </c>
      <c r="B6" s="161"/>
      <c r="C6" s="142" t="s">
        <v>187</v>
      </c>
      <c r="D6" s="143"/>
      <c r="E6" s="23"/>
      <c r="F6" s="23"/>
      <c r="G6" s="23"/>
      <c r="H6" s="23"/>
      <c r="I6" s="63"/>
    </row>
    <row r="7" spans="1:9" ht="12.75">
      <c r="A7" s="64"/>
      <c r="B7" s="17"/>
      <c r="C7" s="11"/>
      <c r="D7" s="11"/>
      <c r="E7" s="23"/>
      <c r="F7" s="23"/>
      <c r="G7" s="23"/>
      <c r="H7" s="23"/>
      <c r="I7" s="63"/>
    </row>
    <row r="8" spans="1:9" ht="12.75">
      <c r="A8" s="162" t="s">
        <v>164</v>
      </c>
      <c r="B8" s="163"/>
      <c r="C8" s="142" t="s">
        <v>188</v>
      </c>
      <c r="D8" s="143"/>
      <c r="E8" s="23"/>
      <c r="F8" s="23"/>
      <c r="G8" s="23"/>
      <c r="H8" s="23"/>
      <c r="I8" s="65"/>
    </row>
    <row r="9" spans="1:9" ht="12.75">
      <c r="A9" s="66"/>
      <c r="B9" s="36"/>
      <c r="C9" s="15"/>
      <c r="D9" s="21"/>
      <c r="E9" s="11"/>
      <c r="F9" s="11"/>
      <c r="G9" s="11"/>
      <c r="H9" s="11"/>
      <c r="I9" s="65"/>
    </row>
    <row r="10" spans="1:9" ht="12.75">
      <c r="A10" s="151" t="s">
        <v>165</v>
      </c>
      <c r="B10" s="152"/>
      <c r="C10" s="142" t="s">
        <v>189</v>
      </c>
      <c r="D10" s="143"/>
      <c r="E10" s="11"/>
      <c r="F10" s="11"/>
      <c r="G10" s="11"/>
      <c r="H10" s="11"/>
      <c r="I10" s="65"/>
    </row>
    <row r="11" spans="1:9" ht="13.5" customHeight="1">
      <c r="A11" s="153"/>
      <c r="B11" s="152"/>
      <c r="C11" s="11"/>
      <c r="D11" s="11"/>
      <c r="E11" s="11"/>
      <c r="F11" s="11"/>
      <c r="G11" s="11"/>
      <c r="H11" s="11"/>
      <c r="I11" s="65"/>
    </row>
    <row r="12" spans="1:9" ht="12.75">
      <c r="A12" s="160" t="s">
        <v>166</v>
      </c>
      <c r="B12" s="161"/>
      <c r="C12" s="164" t="s">
        <v>190</v>
      </c>
      <c r="D12" s="169"/>
      <c r="E12" s="169"/>
      <c r="F12" s="169"/>
      <c r="G12" s="169"/>
      <c r="H12" s="169"/>
      <c r="I12" s="170"/>
    </row>
    <row r="13" spans="1:9" ht="12.75">
      <c r="A13" s="64"/>
      <c r="B13" s="17"/>
      <c r="C13" s="100"/>
      <c r="D13" s="19"/>
      <c r="E13" s="19"/>
      <c r="F13" s="19"/>
      <c r="G13" s="19"/>
      <c r="H13" s="19"/>
      <c r="I13" s="104"/>
    </row>
    <row r="14" spans="1:9" ht="12.75">
      <c r="A14" s="160" t="s">
        <v>151</v>
      </c>
      <c r="B14" s="161"/>
      <c r="C14" s="171">
        <v>10000</v>
      </c>
      <c r="D14" s="172"/>
      <c r="E14" s="19"/>
      <c r="F14" s="164" t="s">
        <v>191</v>
      </c>
      <c r="G14" s="169"/>
      <c r="H14" s="169"/>
      <c r="I14" s="170"/>
    </row>
    <row r="15" spans="1:9" ht="13.5" customHeight="1">
      <c r="A15" s="64"/>
      <c r="B15" s="17"/>
      <c r="C15" s="19"/>
      <c r="D15" s="19"/>
      <c r="E15" s="19"/>
      <c r="F15" s="19"/>
      <c r="G15" s="19"/>
      <c r="H15" s="19"/>
      <c r="I15" s="104"/>
    </row>
    <row r="16" spans="1:9" ht="12.75">
      <c r="A16" s="160" t="s">
        <v>167</v>
      </c>
      <c r="B16" s="161"/>
      <c r="C16" s="164" t="s">
        <v>192</v>
      </c>
      <c r="D16" s="169"/>
      <c r="E16" s="169"/>
      <c r="F16" s="169"/>
      <c r="G16" s="169"/>
      <c r="H16" s="169"/>
      <c r="I16" s="170"/>
    </row>
    <row r="17" spans="1:9" ht="13.5" customHeight="1">
      <c r="A17" s="64"/>
      <c r="B17" s="17"/>
      <c r="C17" s="11"/>
      <c r="D17" s="11"/>
      <c r="E17" s="11"/>
      <c r="F17" s="11"/>
      <c r="G17" s="11"/>
      <c r="H17" s="11"/>
      <c r="I17" s="65"/>
    </row>
    <row r="18" spans="1:9" ht="12.75">
      <c r="A18" s="160" t="s">
        <v>156</v>
      </c>
      <c r="B18" s="161"/>
      <c r="C18" s="173"/>
      <c r="D18" s="174"/>
      <c r="E18" s="174"/>
      <c r="F18" s="174"/>
      <c r="G18" s="174"/>
      <c r="H18" s="174"/>
      <c r="I18" s="175"/>
    </row>
    <row r="19" spans="1:9" ht="13.5" customHeight="1">
      <c r="A19" s="64"/>
      <c r="B19" s="17"/>
      <c r="C19" s="16"/>
      <c r="D19" s="11"/>
      <c r="E19" s="11"/>
      <c r="F19" s="11"/>
      <c r="G19" s="11"/>
      <c r="H19" s="11"/>
      <c r="I19" s="65"/>
    </row>
    <row r="20" spans="1:9" ht="12.75">
      <c r="A20" s="160" t="s">
        <v>168</v>
      </c>
      <c r="B20" s="161"/>
      <c r="C20" s="173" t="s">
        <v>193</v>
      </c>
      <c r="D20" s="174"/>
      <c r="E20" s="174"/>
      <c r="F20" s="174"/>
      <c r="G20" s="174"/>
      <c r="H20" s="174"/>
      <c r="I20" s="175"/>
    </row>
    <row r="21" spans="1:9" ht="12.75">
      <c r="A21" s="64"/>
      <c r="B21" s="17"/>
      <c r="C21" s="16"/>
      <c r="D21" s="11"/>
      <c r="E21" s="11"/>
      <c r="F21" s="11"/>
      <c r="G21" s="11"/>
      <c r="H21" s="11"/>
      <c r="I21" s="65"/>
    </row>
    <row r="22" spans="1:9" ht="12.75">
      <c r="A22" s="151" t="s">
        <v>171</v>
      </c>
      <c r="B22" s="168"/>
      <c r="C22" s="89">
        <v>113</v>
      </c>
      <c r="D22" s="164" t="s">
        <v>191</v>
      </c>
      <c r="E22" s="165"/>
      <c r="F22" s="166"/>
      <c r="G22" s="160"/>
      <c r="H22" s="167"/>
      <c r="I22" s="67"/>
    </row>
    <row r="23" spans="1:9" ht="20.25" customHeight="1">
      <c r="A23" s="151"/>
      <c r="B23" s="168"/>
      <c r="C23" s="11"/>
      <c r="D23" s="19"/>
      <c r="E23" s="19"/>
      <c r="F23" s="19"/>
      <c r="G23" s="19"/>
      <c r="H23" s="11"/>
      <c r="I23" s="65"/>
    </row>
    <row r="24" spans="1:9" ht="12.75" customHeight="1">
      <c r="A24" s="160" t="s">
        <v>170</v>
      </c>
      <c r="B24" s="161"/>
      <c r="C24" s="89">
        <v>21</v>
      </c>
      <c r="D24" s="164" t="s">
        <v>194</v>
      </c>
      <c r="E24" s="165"/>
      <c r="F24" s="165"/>
      <c r="G24" s="166"/>
      <c r="H24" s="37" t="s">
        <v>172</v>
      </c>
      <c r="I24" s="103">
        <v>125</v>
      </c>
    </row>
    <row r="25" spans="1:9" ht="12.75">
      <c r="A25" s="64"/>
      <c r="B25" s="17"/>
      <c r="C25" s="11"/>
      <c r="D25" s="19"/>
      <c r="E25" s="19"/>
      <c r="F25" s="19"/>
      <c r="G25" s="17"/>
      <c r="H25" s="17" t="s">
        <v>152</v>
      </c>
      <c r="I25" s="68"/>
    </row>
    <row r="26" spans="1:9" ht="12.75">
      <c r="A26" s="160" t="s">
        <v>169</v>
      </c>
      <c r="B26" s="161"/>
      <c r="C26" s="90" t="s">
        <v>179</v>
      </c>
      <c r="D26" s="20"/>
      <c r="E26" s="25"/>
      <c r="F26" s="19"/>
      <c r="G26" s="176" t="s">
        <v>153</v>
      </c>
      <c r="H26" s="161"/>
      <c r="I26" s="91" t="s">
        <v>211</v>
      </c>
    </row>
    <row r="27" spans="1:9" ht="19.5" customHeight="1">
      <c r="A27" s="64"/>
      <c r="B27" s="17"/>
      <c r="C27" s="11"/>
      <c r="D27" s="19"/>
      <c r="E27" s="19"/>
      <c r="F27" s="19"/>
      <c r="G27" s="19"/>
      <c r="H27" s="11"/>
      <c r="I27" s="69"/>
    </row>
    <row r="28" spans="1:9" ht="12.75">
      <c r="A28" s="177" t="s">
        <v>335</v>
      </c>
      <c r="B28" s="178"/>
      <c r="C28" s="179"/>
      <c r="D28" s="179"/>
      <c r="E28" s="180" t="s">
        <v>154</v>
      </c>
      <c r="F28" s="181"/>
      <c r="G28" s="181"/>
      <c r="H28" s="182" t="s">
        <v>173</v>
      </c>
      <c r="I28" s="183"/>
    </row>
    <row r="29" spans="1:9" ht="12.75">
      <c r="A29" s="70"/>
      <c r="B29" s="25"/>
      <c r="C29" s="25"/>
      <c r="D29" s="21"/>
      <c r="E29" s="11"/>
      <c r="F29" s="11"/>
      <c r="G29" s="11"/>
      <c r="H29" s="22"/>
      <c r="I29" s="69"/>
    </row>
    <row r="30" spans="1:9" ht="12.75">
      <c r="A30" s="139" t="s">
        <v>197</v>
      </c>
      <c r="B30" s="140"/>
      <c r="C30" s="140"/>
      <c r="D30" s="141"/>
      <c r="E30" s="139" t="s">
        <v>198</v>
      </c>
      <c r="F30" s="140"/>
      <c r="G30" s="140"/>
      <c r="H30" s="142" t="s">
        <v>300</v>
      </c>
      <c r="I30" s="143"/>
    </row>
    <row r="31" spans="1:9" ht="12.75">
      <c r="A31" s="120"/>
      <c r="B31" s="121"/>
      <c r="C31" s="122"/>
      <c r="D31" s="149"/>
      <c r="E31" s="149"/>
      <c r="F31" s="149"/>
      <c r="G31" s="150"/>
      <c r="H31" s="125"/>
      <c r="I31" s="126"/>
    </row>
    <row r="32" spans="1:9" ht="12.75">
      <c r="A32" s="139" t="s">
        <v>199</v>
      </c>
      <c r="B32" s="140"/>
      <c r="C32" s="140"/>
      <c r="D32" s="141"/>
      <c r="E32" s="139" t="s">
        <v>198</v>
      </c>
      <c r="F32" s="140"/>
      <c r="G32" s="140"/>
      <c r="H32" s="142" t="s">
        <v>301</v>
      </c>
      <c r="I32" s="143"/>
    </row>
    <row r="33" spans="1:9" ht="12.75">
      <c r="A33" s="120"/>
      <c r="B33" s="121"/>
      <c r="C33" s="122"/>
      <c r="D33" s="123"/>
      <c r="E33" s="123"/>
      <c r="F33" s="123"/>
      <c r="G33" s="124"/>
      <c r="H33" s="125"/>
      <c r="I33" s="127"/>
    </row>
    <row r="34" spans="1:9" ht="12.75">
      <c r="A34" s="144" t="s">
        <v>302</v>
      </c>
      <c r="B34" s="145"/>
      <c r="C34" s="145"/>
      <c r="D34" s="146"/>
      <c r="E34" s="144" t="s">
        <v>303</v>
      </c>
      <c r="F34" s="145"/>
      <c r="G34" s="146"/>
      <c r="H34" s="192" t="s">
        <v>304</v>
      </c>
      <c r="I34" s="193"/>
    </row>
    <row r="35" spans="1:9" ht="12.75">
      <c r="A35" s="120"/>
      <c r="B35" s="121"/>
      <c r="C35" s="122"/>
      <c r="D35" s="123"/>
      <c r="E35" s="123"/>
      <c r="F35" s="123"/>
      <c r="G35" s="124"/>
      <c r="H35" s="125"/>
      <c r="I35" s="127"/>
    </row>
    <row r="36" spans="1:9" ht="12.75">
      <c r="A36" s="139" t="s">
        <v>200</v>
      </c>
      <c r="B36" s="140"/>
      <c r="C36" s="140"/>
      <c r="D36" s="141"/>
      <c r="E36" s="139" t="s">
        <v>201</v>
      </c>
      <c r="F36" s="140"/>
      <c r="G36" s="140"/>
      <c r="H36" s="142" t="s">
        <v>305</v>
      </c>
      <c r="I36" s="143"/>
    </row>
    <row r="37" spans="1:9" ht="12.75">
      <c r="A37" s="128"/>
      <c r="B37" s="129"/>
      <c r="C37" s="147"/>
      <c r="D37" s="148"/>
      <c r="E37" s="125"/>
      <c r="F37" s="147"/>
      <c r="G37" s="148"/>
      <c r="H37" s="125"/>
      <c r="I37" s="130"/>
    </row>
    <row r="38" spans="1:9" ht="12.75">
      <c r="A38" s="139" t="s">
        <v>202</v>
      </c>
      <c r="B38" s="140"/>
      <c r="C38" s="140"/>
      <c r="D38" s="141"/>
      <c r="E38" s="139" t="s">
        <v>198</v>
      </c>
      <c r="F38" s="140"/>
      <c r="G38" s="140"/>
      <c r="H38" s="142" t="s">
        <v>306</v>
      </c>
      <c r="I38" s="143"/>
    </row>
    <row r="39" spans="1:9" ht="12.75">
      <c r="A39" s="128"/>
      <c r="B39" s="129"/>
      <c r="C39" s="101"/>
      <c r="D39" s="102"/>
      <c r="E39" s="125"/>
      <c r="F39" s="101"/>
      <c r="G39" s="102"/>
      <c r="H39" s="125"/>
      <c r="I39" s="130"/>
    </row>
    <row r="40" spans="1:9" ht="12.75">
      <c r="A40" s="139" t="s">
        <v>203</v>
      </c>
      <c r="B40" s="140"/>
      <c r="C40" s="140"/>
      <c r="D40" s="141"/>
      <c r="E40" s="139" t="s">
        <v>204</v>
      </c>
      <c r="F40" s="140"/>
      <c r="G40" s="140"/>
      <c r="H40" s="142" t="s">
        <v>205</v>
      </c>
      <c r="I40" s="143"/>
    </row>
    <row r="41" spans="1:9" ht="12.75">
      <c r="A41" s="131"/>
      <c r="B41" s="132"/>
      <c r="C41" s="132"/>
      <c r="D41" s="132"/>
      <c r="E41" s="133"/>
      <c r="F41" s="132"/>
      <c r="G41" s="132"/>
      <c r="H41" s="94"/>
      <c r="I41" s="134"/>
    </row>
    <row r="42" spans="1:9" ht="12.75">
      <c r="A42" s="139" t="s">
        <v>307</v>
      </c>
      <c r="B42" s="140"/>
      <c r="C42" s="140"/>
      <c r="D42" s="141"/>
      <c r="E42" s="139" t="s">
        <v>198</v>
      </c>
      <c r="F42" s="140"/>
      <c r="G42" s="140"/>
      <c r="H42" s="142" t="s">
        <v>308</v>
      </c>
      <c r="I42" s="143"/>
    </row>
    <row r="43" spans="1:9" ht="12.75">
      <c r="A43" s="131"/>
      <c r="B43" s="132"/>
      <c r="C43" s="132"/>
      <c r="D43" s="132"/>
      <c r="E43" s="133"/>
      <c r="F43" s="132"/>
      <c r="G43" s="132"/>
      <c r="H43" s="94"/>
      <c r="I43" s="134"/>
    </row>
    <row r="44" spans="1:9" ht="12.75">
      <c r="A44" s="139" t="s">
        <v>309</v>
      </c>
      <c r="B44" s="140"/>
      <c r="C44" s="140"/>
      <c r="D44" s="141"/>
      <c r="E44" s="139" t="s">
        <v>198</v>
      </c>
      <c r="F44" s="140"/>
      <c r="G44" s="140"/>
      <c r="H44" s="142" t="s">
        <v>310</v>
      </c>
      <c r="I44" s="143"/>
    </row>
    <row r="45" spans="1:9" ht="12.75">
      <c r="A45" s="131"/>
      <c r="B45" s="132"/>
      <c r="C45" s="132"/>
      <c r="D45" s="132"/>
      <c r="E45" s="133"/>
      <c r="F45" s="132"/>
      <c r="G45" s="132"/>
      <c r="H45" s="94"/>
      <c r="I45" s="134"/>
    </row>
    <row r="46" spans="1:9" ht="12.75">
      <c r="A46" s="139" t="s">
        <v>311</v>
      </c>
      <c r="B46" s="140"/>
      <c r="C46" s="140"/>
      <c r="D46" s="141"/>
      <c r="E46" s="139" t="s">
        <v>312</v>
      </c>
      <c r="F46" s="140"/>
      <c r="G46" s="140"/>
      <c r="H46" s="142" t="s">
        <v>313</v>
      </c>
      <c r="I46" s="143"/>
    </row>
    <row r="47" spans="1:9" ht="12.75">
      <c r="A47" s="131"/>
      <c r="B47" s="132"/>
      <c r="C47" s="132"/>
      <c r="D47" s="132"/>
      <c r="E47" s="133"/>
      <c r="F47" s="132"/>
      <c r="G47" s="132"/>
      <c r="H47" s="94"/>
      <c r="I47" s="134"/>
    </row>
    <row r="48" spans="1:9" ht="12.75">
      <c r="A48" s="139" t="s">
        <v>314</v>
      </c>
      <c r="B48" s="140"/>
      <c r="C48" s="140"/>
      <c r="D48" s="141"/>
      <c r="E48" s="139" t="s">
        <v>198</v>
      </c>
      <c r="F48" s="140"/>
      <c r="G48" s="140"/>
      <c r="H48" s="142" t="s">
        <v>315</v>
      </c>
      <c r="I48" s="143"/>
    </row>
    <row r="49" spans="1:9" ht="12.75">
      <c r="A49" s="131"/>
      <c r="B49" s="132"/>
      <c r="C49" s="132"/>
      <c r="D49" s="132"/>
      <c r="E49" s="133"/>
      <c r="F49" s="132"/>
      <c r="G49" s="132"/>
      <c r="H49" s="94"/>
      <c r="I49" s="134"/>
    </row>
    <row r="50" spans="1:9" ht="12.75">
      <c r="A50" s="139" t="s">
        <v>316</v>
      </c>
      <c r="B50" s="140"/>
      <c r="C50" s="140"/>
      <c r="D50" s="141"/>
      <c r="E50" s="139" t="s">
        <v>198</v>
      </c>
      <c r="F50" s="140"/>
      <c r="G50" s="140"/>
      <c r="H50" s="142" t="s">
        <v>317</v>
      </c>
      <c r="I50" s="143"/>
    </row>
    <row r="51" spans="1:9" ht="12.75">
      <c r="A51" s="131"/>
      <c r="B51" s="132"/>
      <c r="C51" s="132"/>
      <c r="D51" s="132"/>
      <c r="E51" s="133"/>
      <c r="F51" s="132"/>
      <c r="G51" s="132"/>
      <c r="H51" s="94"/>
      <c r="I51" s="134"/>
    </row>
    <row r="52" spans="1:9" ht="12.75">
      <c r="A52" s="139" t="s">
        <v>318</v>
      </c>
      <c r="B52" s="140"/>
      <c r="C52" s="140"/>
      <c r="D52" s="141"/>
      <c r="E52" s="139" t="s">
        <v>319</v>
      </c>
      <c r="F52" s="140"/>
      <c r="G52" s="140"/>
      <c r="H52" s="142" t="s">
        <v>320</v>
      </c>
      <c r="I52" s="143"/>
    </row>
    <row r="53" spans="1:9" ht="12.75">
      <c r="A53" s="92"/>
      <c r="B53" s="135"/>
      <c r="C53" s="135"/>
      <c r="D53" s="135"/>
      <c r="E53" s="18"/>
      <c r="F53" s="136"/>
      <c r="G53" s="136"/>
      <c r="H53" s="94"/>
      <c r="I53" s="72"/>
    </row>
    <row r="54" spans="1:9" ht="12.75">
      <c r="A54" s="139" t="s">
        <v>321</v>
      </c>
      <c r="B54" s="140"/>
      <c r="C54" s="140"/>
      <c r="D54" s="141"/>
      <c r="E54" s="139" t="s">
        <v>198</v>
      </c>
      <c r="F54" s="140"/>
      <c r="G54" s="140"/>
      <c r="H54" s="142" t="s">
        <v>322</v>
      </c>
      <c r="I54" s="143"/>
    </row>
    <row r="55" spans="1:9" ht="12.75">
      <c r="A55" s="131"/>
      <c r="B55" s="132"/>
      <c r="C55" s="132"/>
      <c r="D55" s="132"/>
      <c r="E55" s="133"/>
      <c r="F55" s="132"/>
      <c r="G55" s="132"/>
      <c r="H55" s="94"/>
      <c r="I55" s="134"/>
    </row>
    <row r="56" spans="1:9" ht="12.75">
      <c r="A56" s="139" t="s">
        <v>323</v>
      </c>
      <c r="B56" s="140"/>
      <c r="C56" s="140"/>
      <c r="D56" s="141"/>
      <c r="E56" s="144" t="s">
        <v>324</v>
      </c>
      <c r="F56" s="145"/>
      <c r="G56" s="146"/>
      <c r="H56" s="142" t="s">
        <v>325</v>
      </c>
      <c r="I56" s="143"/>
    </row>
    <row r="57" spans="1:9" ht="12.75">
      <c r="A57" s="131"/>
      <c r="B57" s="132"/>
      <c r="C57" s="132"/>
      <c r="D57" s="132"/>
      <c r="E57" s="133"/>
      <c r="F57" s="132"/>
      <c r="G57" s="132"/>
      <c r="H57" s="94"/>
      <c r="I57" s="134"/>
    </row>
    <row r="58" spans="1:9" ht="12.75">
      <c r="A58" s="139" t="s">
        <v>326</v>
      </c>
      <c r="B58" s="140"/>
      <c r="C58" s="140"/>
      <c r="D58" s="141"/>
      <c r="E58" s="144" t="s">
        <v>327</v>
      </c>
      <c r="F58" s="145"/>
      <c r="G58" s="146"/>
      <c r="H58" s="142" t="s">
        <v>328</v>
      </c>
      <c r="I58" s="143"/>
    </row>
    <row r="59" spans="1:9" ht="12.75">
      <c r="A59" s="131"/>
      <c r="B59" s="132"/>
      <c r="C59" s="132"/>
      <c r="D59" s="132"/>
      <c r="E59" s="133"/>
      <c r="F59" s="132"/>
      <c r="G59" s="132"/>
      <c r="H59" s="94"/>
      <c r="I59" s="134"/>
    </row>
    <row r="60" spans="1:9" ht="12.75">
      <c r="A60" s="139" t="s">
        <v>329</v>
      </c>
      <c r="B60" s="140"/>
      <c r="C60" s="140"/>
      <c r="D60" s="141"/>
      <c r="E60" s="139" t="s">
        <v>198</v>
      </c>
      <c r="F60" s="140"/>
      <c r="G60" s="140"/>
      <c r="H60" s="142" t="s">
        <v>330</v>
      </c>
      <c r="I60" s="143"/>
    </row>
    <row r="61" spans="1:9" ht="12.75">
      <c r="A61" s="131"/>
      <c r="B61" s="132"/>
      <c r="C61" s="132"/>
      <c r="D61" s="132"/>
      <c r="E61" s="133"/>
      <c r="F61" s="132"/>
      <c r="G61" s="132"/>
      <c r="H61" s="94"/>
      <c r="I61" s="134"/>
    </row>
    <row r="62" spans="1:9" ht="12.75">
      <c r="A62" s="139" t="s">
        <v>331</v>
      </c>
      <c r="B62" s="140"/>
      <c r="C62" s="140"/>
      <c r="D62" s="141"/>
      <c r="E62" s="139" t="s">
        <v>332</v>
      </c>
      <c r="F62" s="140"/>
      <c r="G62" s="140"/>
      <c r="H62" s="142"/>
      <c r="I62" s="143"/>
    </row>
    <row r="63" spans="1:9" ht="12.75">
      <c r="A63" s="131"/>
      <c r="B63" s="132"/>
      <c r="C63" s="132"/>
      <c r="D63" s="132"/>
      <c r="E63" s="133"/>
      <c r="F63" s="132"/>
      <c r="G63" s="132"/>
      <c r="H63" s="94"/>
      <c r="I63" s="134"/>
    </row>
    <row r="64" spans="1:9" ht="12.75">
      <c r="A64" s="139" t="s">
        <v>333</v>
      </c>
      <c r="B64" s="140"/>
      <c r="C64" s="140"/>
      <c r="D64" s="141"/>
      <c r="E64" s="139" t="s">
        <v>334</v>
      </c>
      <c r="F64" s="140"/>
      <c r="G64" s="140"/>
      <c r="H64" s="142"/>
      <c r="I64" s="143"/>
    </row>
    <row r="65" spans="1:9" ht="12.75">
      <c r="A65" s="92"/>
      <c r="B65" s="25"/>
      <c r="C65" s="25"/>
      <c r="D65" s="25"/>
      <c r="E65" s="18"/>
      <c r="F65" s="93"/>
      <c r="G65" s="93"/>
      <c r="H65" s="94"/>
      <c r="I65" s="72"/>
    </row>
    <row r="66" spans="1:9" ht="13.5" customHeight="1">
      <c r="A66" s="73"/>
      <c r="B66" s="26"/>
      <c r="C66" s="26"/>
      <c r="D66" s="15"/>
      <c r="E66" s="15"/>
      <c r="F66" s="26"/>
      <c r="G66" s="15"/>
      <c r="H66" s="15"/>
      <c r="I66" s="74"/>
    </row>
    <row r="67" spans="1:9" ht="12.75" customHeight="1">
      <c r="A67" s="151" t="s">
        <v>174</v>
      </c>
      <c r="B67" s="194"/>
      <c r="C67" s="142" t="s">
        <v>206</v>
      </c>
      <c r="D67" s="143"/>
      <c r="E67" s="21"/>
      <c r="F67" s="164" t="s">
        <v>196</v>
      </c>
      <c r="G67" s="198"/>
      <c r="H67" s="198"/>
      <c r="I67" s="199"/>
    </row>
    <row r="68" spans="1:9" ht="13.5" customHeight="1">
      <c r="A68" s="71"/>
      <c r="B68" s="24"/>
      <c r="C68" s="187"/>
      <c r="D68" s="188"/>
      <c r="E68" s="11"/>
      <c r="F68" s="187"/>
      <c r="G68" s="189"/>
      <c r="H68" s="27"/>
      <c r="I68" s="75"/>
    </row>
    <row r="69" spans="1:9" ht="12.75">
      <c r="A69" s="151" t="s">
        <v>175</v>
      </c>
      <c r="B69" s="194"/>
      <c r="C69" s="164" t="s">
        <v>195</v>
      </c>
      <c r="D69" s="190"/>
      <c r="E69" s="190"/>
      <c r="F69" s="190"/>
      <c r="G69" s="190"/>
      <c r="H69" s="190"/>
      <c r="I69" s="191"/>
    </row>
    <row r="70" spans="1:9" ht="13.5" customHeight="1">
      <c r="A70" s="64"/>
      <c r="B70" s="17"/>
      <c r="C70" s="16" t="s">
        <v>155</v>
      </c>
      <c r="D70" s="11"/>
      <c r="E70" s="11"/>
      <c r="F70" s="11"/>
      <c r="G70" s="11"/>
      <c r="H70" s="11"/>
      <c r="I70" s="65"/>
    </row>
    <row r="71" spans="1:9" ht="12.75">
      <c r="A71" s="151" t="s">
        <v>176</v>
      </c>
      <c r="B71" s="194"/>
      <c r="C71" s="195" t="s">
        <v>208</v>
      </c>
      <c r="D71" s="196"/>
      <c r="E71" s="197"/>
      <c r="F71" s="11"/>
      <c r="G71" s="37" t="s">
        <v>177</v>
      </c>
      <c r="H71" s="195" t="s">
        <v>207</v>
      </c>
      <c r="I71" s="197"/>
    </row>
    <row r="72" spans="1:9" ht="12.75">
      <c r="A72" s="64"/>
      <c r="B72" s="17"/>
      <c r="C72" s="16"/>
      <c r="D72" s="11"/>
      <c r="E72" s="11"/>
      <c r="F72" s="11"/>
      <c r="G72" s="11"/>
      <c r="H72" s="11"/>
      <c r="I72" s="65"/>
    </row>
    <row r="73" spans="1:9" ht="12.75" customHeight="1">
      <c r="A73" s="151" t="s">
        <v>156</v>
      </c>
      <c r="B73" s="194"/>
      <c r="C73" s="202" t="s">
        <v>209</v>
      </c>
      <c r="D73" s="196"/>
      <c r="E73" s="196"/>
      <c r="F73" s="196"/>
      <c r="G73" s="196"/>
      <c r="H73" s="196"/>
      <c r="I73" s="197"/>
    </row>
    <row r="74" spans="1:9" ht="12.75">
      <c r="A74" s="64"/>
      <c r="B74" s="17"/>
      <c r="C74" s="11"/>
      <c r="D74" s="11"/>
      <c r="E74" s="11"/>
      <c r="F74" s="11"/>
      <c r="G74" s="11"/>
      <c r="H74" s="11"/>
      <c r="I74" s="65"/>
    </row>
    <row r="75" spans="1:9" ht="12.75">
      <c r="A75" s="160" t="s">
        <v>157</v>
      </c>
      <c r="B75" s="161"/>
      <c r="C75" s="195" t="s">
        <v>210</v>
      </c>
      <c r="D75" s="196"/>
      <c r="E75" s="196"/>
      <c r="F75" s="196"/>
      <c r="G75" s="196"/>
      <c r="H75" s="196"/>
      <c r="I75" s="203"/>
    </row>
    <row r="76" spans="1:9" ht="12.75">
      <c r="A76" s="76"/>
      <c r="B76" s="15"/>
      <c r="C76" s="186" t="s">
        <v>158</v>
      </c>
      <c r="D76" s="186"/>
      <c r="E76" s="186"/>
      <c r="F76" s="186"/>
      <c r="G76" s="186"/>
      <c r="H76" s="186"/>
      <c r="I76" s="77"/>
    </row>
    <row r="77" spans="1:9" ht="12.75">
      <c r="A77" s="76"/>
      <c r="B77" s="15"/>
      <c r="C77" s="28"/>
      <c r="D77" s="28"/>
      <c r="E77" s="28"/>
      <c r="F77" s="28"/>
      <c r="G77" s="28"/>
      <c r="H77" s="28"/>
      <c r="I77" s="77"/>
    </row>
    <row r="78" spans="1:9" ht="12.75">
      <c r="A78" s="76"/>
      <c r="B78" s="204"/>
      <c r="C78" s="205"/>
      <c r="D78" s="205"/>
      <c r="E78" s="205"/>
      <c r="F78" s="35"/>
      <c r="G78" s="35"/>
      <c r="H78" s="35"/>
      <c r="I78" s="78"/>
    </row>
    <row r="79" spans="1:9" ht="12.75">
      <c r="A79" s="76"/>
      <c r="B79" s="206"/>
      <c r="C79" s="207"/>
      <c r="D79" s="207"/>
      <c r="E79" s="207"/>
      <c r="F79" s="207"/>
      <c r="G79" s="207"/>
      <c r="H79" s="207"/>
      <c r="I79" s="208"/>
    </row>
    <row r="80" spans="1:9" ht="12.75">
      <c r="A80" s="76"/>
      <c r="B80" s="209"/>
      <c r="C80" s="210"/>
      <c r="D80" s="210"/>
      <c r="E80" s="210"/>
      <c r="F80" s="210"/>
      <c r="G80" s="210"/>
      <c r="H80" s="210"/>
      <c r="I80" s="211"/>
    </row>
    <row r="81" spans="1:9" ht="12.75">
      <c r="A81" s="76"/>
      <c r="B81" s="209"/>
      <c r="C81" s="210"/>
      <c r="D81" s="210"/>
      <c r="E81" s="210"/>
      <c r="F81" s="210"/>
      <c r="G81" s="210"/>
      <c r="H81" s="210"/>
      <c r="I81" s="211"/>
    </row>
    <row r="82" spans="1:9" ht="12.75">
      <c r="A82" s="76"/>
      <c r="B82" s="79"/>
      <c r="C82" s="80"/>
      <c r="D82" s="80"/>
      <c r="E82" s="80"/>
      <c r="F82" s="80"/>
      <c r="G82" s="80"/>
      <c r="H82" s="80"/>
      <c r="I82" s="81"/>
    </row>
    <row r="83" spans="1:9" ht="12.75">
      <c r="A83" s="76"/>
      <c r="B83" s="79"/>
      <c r="C83" s="80"/>
      <c r="D83" s="80"/>
      <c r="E83" s="80"/>
      <c r="F83" s="80"/>
      <c r="G83" s="80"/>
      <c r="H83" s="80"/>
      <c r="I83" s="81"/>
    </row>
    <row r="84" spans="1:9" ht="13.5" thickBot="1">
      <c r="A84" s="82" t="s">
        <v>1</v>
      </c>
      <c r="B84" s="11"/>
      <c r="C84" s="11"/>
      <c r="D84" s="11"/>
      <c r="E84" s="11"/>
      <c r="F84" s="11"/>
      <c r="G84" s="29"/>
      <c r="H84" s="30"/>
      <c r="I84" s="83"/>
    </row>
    <row r="85" spans="1:9" ht="12.75">
      <c r="A85" s="60"/>
      <c r="B85" s="11"/>
      <c r="C85" s="11"/>
      <c r="D85" s="11"/>
      <c r="E85" s="24" t="s">
        <v>160</v>
      </c>
      <c r="F85" s="25"/>
      <c r="G85" s="212" t="s">
        <v>159</v>
      </c>
      <c r="H85" s="213"/>
      <c r="I85" s="214"/>
    </row>
    <row r="86" spans="1:9" ht="12.75">
      <c r="A86" s="84"/>
      <c r="B86" s="85"/>
      <c r="C86" s="86"/>
      <c r="D86" s="86"/>
      <c r="E86" s="86"/>
      <c r="F86" s="86"/>
      <c r="G86" s="200"/>
      <c r="H86" s="201"/>
      <c r="I86" s="87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  <protectedRange sqref="A30:I30 E42:G52 E54:G55 E57:G57 E59:G64" name="Range1_10"/>
    <protectedRange sqref="A32:G32" name="Range1_11"/>
    <protectedRange sqref="A34:G34 E56:G56 E58:G58" name="Range1_12"/>
    <protectedRange sqref="E38:G38" name="Range1_13"/>
  </protectedRanges>
  <mergeCells count="108">
    <mergeCell ref="B78:E78"/>
    <mergeCell ref="B79:I79"/>
    <mergeCell ref="B80:I80"/>
    <mergeCell ref="B81:I81"/>
    <mergeCell ref="G85:I85"/>
    <mergeCell ref="H71:I71"/>
    <mergeCell ref="A69:B69"/>
    <mergeCell ref="A67:B67"/>
    <mergeCell ref="C67:D67"/>
    <mergeCell ref="F67:I67"/>
    <mergeCell ref="G86:H86"/>
    <mergeCell ref="A73:B73"/>
    <mergeCell ref="C73:I73"/>
    <mergeCell ref="A75:B75"/>
    <mergeCell ref="C75:I75"/>
    <mergeCell ref="A1:C1"/>
    <mergeCell ref="C76:H76"/>
    <mergeCell ref="C68:D68"/>
    <mergeCell ref="F68:G68"/>
    <mergeCell ref="C69:I69"/>
    <mergeCell ref="A34:D34"/>
    <mergeCell ref="E34:G34"/>
    <mergeCell ref="H34:I34"/>
    <mergeCell ref="A71:B71"/>
    <mergeCell ref="C71:E71"/>
    <mergeCell ref="A26:B2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36:D36"/>
    <mergeCell ref="E36:G36"/>
    <mergeCell ref="H36:I36"/>
    <mergeCell ref="C37:D37"/>
    <mergeCell ref="F37:G37"/>
    <mergeCell ref="D31:G31"/>
    <mergeCell ref="A32:D32"/>
    <mergeCell ref="E32:G32"/>
    <mergeCell ref="H32:I32"/>
    <mergeCell ref="A38:D38"/>
    <mergeCell ref="E38:G38"/>
    <mergeCell ref="H38:I38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48:D48"/>
    <mergeCell ref="E48:G48"/>
    <mergeCell ref="H48:I48"/>
    <mergeCell ref="A50:D50"/>
    <mergeCell ref="E50:G50"/>
    <mergeCell ref="H50:I50"/>
    <mergeCell ref="A52:D52"/>
    <mergeCell ref="E52:G52"/>
    <mergeCell ref="H52:I52"/>
    <mergeCell ref="A54:D54"/>
    <mergeCell ref="E54:G54"/>
    <mergeCell ref="H54:I54"/>
    <mergeCell ref="A56:D56"/>
    <mergeCell ref="E56:G56"/>
    <mergeCell ref="H56:I56"/>
    <mergeCell ref="A58:D58"/>
    <mergeCell ref="E58:G58"/>
    <mergeCell ref="H58:I58"/>
    <mergeCell ref="A60:D60"/>
    <mergeCell ref="E60:G60"/>
    <mergeCell ref="H60:I60"/>
    <mergeCell ref="A62:D62"/>
    <mergeCell ref="E62:G62"/>
    <mergeCell ref="H62:I62"/>
    <mergeCell ref="A64:D64"/>
    <mergeCell ref="E64:G64"/>
    <mergeCell ref="H64:I6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73" r:id="rId2" display="ingra@ingra.hr"/>
  </hyperlinks>
  <printOptions/>
  <pageMargins left="0.75" right="0.75" top="1" bottom="1" header="0.5" footer="0.5"/>
  <pageSetup horizontalDpi="600" verticalDpi="600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K119" sqref="K119:K120"/>
    </sheetView>
  </sheetViews>
  <sheetFormatPr defaultColWidth="9.140625" defaultRowHeight="12.75"/>
  <cols>
    <col min="1" max="9" width="9.140625" style="38" customWidth="1"/>
    <col min="10" max="11" width="11.7109375" style="38" customWidth="1"/>
    <col min="12" max="16384" width="9.140625" style="38" customWidth="1"/>
  </cols>
  <sheetData>
    <row r="1" spans="1:11" ht="12.75" customHeight="1">
      <c r="A1" s="252" t="s">
        <v>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254" t="s">
        <v>344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>
      <c r="A5" s="257" t="s">
        <v>5</v>
      </c>
      <c r="B5" s="258"/>
      <c r="C5" s="258"/>
      <c r="D5" s="258"/>
      <c r="E5" s="258"/>
      <c r="F5" s="258"/>
      <c r="G5" s="258"/>
      <c r="H5" s="259"/>
      <c r="I5" s="41" t="s">
        <v>6</v>
      </c>
      <c r="J5" s="42" t="s">
        <v>7</v>
      </c>
      <c r="K5" s="43" t="s">
        <v>8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40">
        <v>2</v>
      </c>
      <c r="J6" s="39">
        <v>3</v>
      </c>
      <c r="K6" s="39">
        <v>4</v>
      </c>
    </row>
    <row r="7" spans="1:11" ht="12.75">
      <c r="A7" s="249" t="s">
        <v>50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32" t="s">
        <v>9</v>
      </c>
      <c r="B8" s="233"/>
      <c r="C8" s="233"/>
      <c r="D8" s="233"/>
      <c r="E8" s="233"/>
      <c r="F8" s="233"/>
      <c r="G8" s="233"/>
      <c r="H8" s="247"/>
      <c r="I8" s="3">
        <v>1</v>
      </c>
      <c r="J8" s="108"/>
      <c r="K8" s="108"/>
    </row>
    <row r="9" spans="1:11" ht="12.75">
      <c r="A9" s="215" t="s">
        <v>180</v>
      </c>
      <c r="B9" s="216"/>
      <c r="C9" s="216"/>
      <c r="D9" s="216"/>
      <c r="E9" s="216"/>
      <c r="F9" s="216"/>
      <c r="G9" s="216"/>
      <c r="H9" s="217"/>
      <c r="I9" s="1">
        <v>2</v>
      </c>
      <c r="J9" s="112">
        <f>J10+J17+J27+J36+J40</f>
        <v>1068755349</v>
      </c>
      <c r="K9" s="112">
        <f>K10+K17+K27+K36+K40</f>
        <v>1034923634.53</v>
      </c>
    </row>
    <row r="10" spans="1:11" ht="12.75">
      <c r="A10" s="215" t="s">
        <v>10</v>
      </c>
      <c r="B10" s="216"/>
      <c r="C10" s="216"/>
      <c r="D10" s="216"/>
      <c r="E10" s="216"/>
      <c r="F10" s="216"/>
      <c r="G10" s="216"/>
      <c r="H10" s="217"/>
      <c r="I10" s="1">
        <v>3</v>
      </c>
      <c r="J10" s="112">
        <f>SUM(J11:J16)</f>
        <v>5079699</v>
      </c>
      <c r="K10" s="112">
        <f>SUM(K11:K16)</f>
        <v>5079699.58</v>
      </c>
    </row>
    <row r="11" spans="1:11" ht="12.75">
      <c r="A11" s="236" t="s">
        <v>11</v>
      </c>
      <c r="B11" s="237"/>
      <c r="C11" s="237"/>
      <c r="D11" s="237"/>
      <c r="E11" s="237"/>
      <c r="F11" s="237"/>
      <c r="G11" s="237"/>
      <c r="H11" s="238"/>
      <c r="I11" s="1">
        <v>4</v>
      </c>
      <c r="J11" s="105"/>
      <c r="K11" s="105"/>
    </row>
    <row r="12" spans="1:11" ht="12.75">
      <c r="A12" s="236" t="s">
        <v>12</v>
      </c>
      <c r="B12" s="237"/>
      <c r="C12" s="237"/>
      <c r="D12" s="237"/>
      <c r="E12" s="237"/>
      <c r="F12" s="237"/>
      <c r="G12" s="237"/>
      <c r="H12" s="238"/>
      <c r="I12" s="1">
        <v>5</v>
      </c>
      <c r="J12" s="105"/>
      <c r="K12" s="105"/>
    </row>
    <row r="13" spans="1:11" ht="12.75">
      <c r="A13" s="236" t="s">
        <v>0</v>
      </c>
      <c r="B13" s="237"/>
      <c r="C13" s="237"/>
      <c r="D13" s="237"/>
      <c r="E13" s="237"/>
      <c r="F13" s="237"/>
      <c r="G13" s="237"/>
      <c r="H13" s="238"/>
      <c r="I13" s="1">
        <v>6</v>
      </c>
      <c r="J13" s="105">
        <v>5079699</v>
      </c>
      <c r="K13" s="105">
        <v>5079699.58</v>
      </c>
    </row>
    <row r="14" spans="1:11" ht="12.75">
      <c r="A14" s="236" t="s">
        <v>13</v>
      </c>
      <c r="B14" s="237"/>
      <c r="C14" s="237"/>
      <c r="D14" s="237"/>
      <c r="E14" s="237"/>
      <c r="F14" s="237"/>
      <c r="G14" s="237"/>
      <c r="H14" s="238"/>
      <c r="I14" s="1">
        <v>7</v>
      </c>
      <c r="J14" s="105"/>
      <c r="K14" s="105"/>
    </row>
    <row r="15" spans="1:11" ht="12.75">
      <c r="A15" s="236" t="s">
        <v>14</v>
      </c>
      <c r="B15" s="237"/>
      <c r="C15" s="237"/>
      <c r="D15" s="237"/>
      <c r="E15" s="237"/>
      <c r="F15" s="237"/>
      <c r="G15" s="237"/>
      <c r="H15" s="238"/>
      <c r="I15" s="1">
        <v>8</v>
      </c>
      <c r="J15" s="105"/>
      <c r="K15" s="105"/>
    </row>
    <row r="16" spans="1:11" ht="12.75">
      <c r="A16" s="236" t="s">
        <v>336</v>
      </c>
      <c r="B16" s="237"/>
      <c r="C16" s="237"/>
      <c r="D16" s="237"/>
      <c r="E16" s="237"/>
      <c r="F16" s="237"/>
      <c r="G16" s="237"/>
      <c r="H16" s="238"/>
      <c r="I16" s="1">
        <v>9</v>
      </c>
      <c r="J16" s="105"/>
      <c r="K16" s="105"/>
    </row>
    <row r="17" spans="1:11" ht="12.75">
      <c r="A17" s="215" t="s">
        <v>15</v>
      </c>
      <c r="B17" s="216"/>
      <c r="C17" s="216"/>
      <c r="D17" s="216"/>
      <c r="E17" s="216"/>
      <c r="F17" s="216"/>
      <c r="G17" s="216"/>
      <c r="H17" s="217"/>
      <c r="I17" s="1">
        <v>10</v>
      </c>
      <c r="J17" s="112">
        <f>SUM(J18:J26)</f>
        <v>227715516</v>
      </c>
      <c r="K17" s="112">
        <f>SUM(K18:K26)</f>
        <v>231022811.85999998</v>
      </c>
    </row>
    <row r="18" spans="1:11" ht="12.75">
      <c r="A18" s="236" t="s">
        <v>16</v>
      </c>
      <c r="B18" s="237"/>
      <c r="C18" s="237"/>
      <c r="D18" s="237"/>
      <c r="E18" s="237"/>
      <c r="F18" s="237"/>
      <c r="G18" s="237"/>
      <c r="H18" s="238"/>
      <c r="I18" s="1">
        <v>11</v>
      </c>
      <c r="J18" s="105">
        <v>13915295</v>
      </c>
      <c r="K18" s="105">
        <v>13915295.07</v>
      </c>
    </row>
    <row r="19" spans="1:11" ht="12.75">
      <c r="A19" s="236" t="s">
        <v>17</v>
      </c>
      <c r="B19" s="237"/>
      <c r="C19" s="237"/>
      <c r="D19" s="237"/>
      <c r="E19" s="237"/>
      <c r="F19" s="237"/>
      <c r="G19" s="237"/>
      <c r="H19" s="238"/>
      <c r="I19" s="1">
        <v>12</v>
      </c>
      <c r="J19" s="105">
        <v>80502303</v>
      </c>
      <c r="K19" s="105">
        <v>79188744.52</v>
      </c>
    </row>
    <row r="20" spans="1:11" ht="12.75">
      <c r="A20" s="236" t="s">
        <v>18</v>
      </c>
      <c r="B20" s="237"/>
      <c r="C20" s="237"/>
      <c r="D20" s="237"/>
      <c r="E20" s="237"/>
      <c r="F20" s="237"/>
      <c r="G20" s="237"/>
      <c r="H20" s="238"/>
      <c r="I20" s="1">
        <v>13</v>
      </c>
      <c r="J20" s="105">
        <v>339619</v>
      </c>
      <c r="K20" s="105">
        <v>367729.35</v>
      </c>
    </row>
    <row r="21" spans="1:11" ht="12.75">
      <c r="A21" s="236" t="s">
        <v>19</v>
      </c>
      <c r="B21" s="237"/>
      <c r="C21" s="237"/>
      <c r="D21" s="237"/>
      <c r="E21" s="237"/>
      <c r="F21" s="237"/>
      <c r="G21" s="237"/>
      <c r="H21" s="238"/>
      <c r="I21" s="1">
        <v>14</v>
      </c>
      <c r="J21" s="105">
        <v>574963</v>
      </c>
      <c r="K21" s="105">
        <v>375680.88</v>
      </c>
    </row>
    <row r="22" spans="1:11" ht="12.75">
      <c r="A22" s="236" t="s">
        <v>20</v>
      </c>
      <c r="B22" s="237"/>
      <c r="C22" s="237"/>
      <c r="D22" s="237"/>
      <c r="E22" s="237"/>
      <c r="F22" s="237"/>
      <c r="G22" s="237"/>
      <c r="H22" s="238"/>
      <c r="I22" s="1">
        <v>15</v>
      </c>
      <c r="J22" s="105"/>
      <c r="K22" s="105"/>
    </row>
    <row r="23" spans="1:11" ht="12.75">
      <c r="A23" s="236" t="s">
        <v>21</v>
      </c>
      <c r="B23" s="237"/>
      <c r="C23" s="237"/>
      <c r="D23" s="237"/>
      <c r="E23" s="237"/>
      <c r="F23" s="237"/>
      <c r="G23" s="237"/>
      <c r="H23" s="238"/>
      <c r="I23" s="1">
        <v>16</v>
      </c>
      <c r="J23" s="105"/>
      <c r="K23" s="105">
        <v>205820</v>
      </c>
    </row>
    <row r="24" spans="1:11" ht="12.75">
      <c r="A24" s="236" t="s">
        <v>22</v>
      </c>
      <c r="B24" s="237"/>
      <c r="C24" s="237"/>
      <c r="D24" s="237"/>
      <c r="E24" s="237"/>
      <c r="F24" s="237"/>
      <c r="G24" s="237"/>
      <c r="H24" s="238"/>
      <c r="I24" s="1">
        <v>17</v>
      </c>
      <c r="J24" s="105"/>
      <c r="K24" s="105">
        <v>23189686.16</v>
      </c>
    </row>
    <row r="25" spans="1:11" ht="12.75">
      <c r="A25" s="236" t="s">
        <v>23</v>
      </c>
      <c r="B25" s="237"/>
      <c r="C25" s="237"/>
      <c r="D25" s="237"/>
      <c r="E25" s="237"/>
      <c r="F25" s="237"/>
      <c r="G25" s="237"/>
      <c r="H25" s="238"/>
      <c r="I25" s="1">
        <v>18</v>
      </c>
      <c r="J25" s="105">
        <v>49796</v>
      </c>
      <c r="K25" s="105">
        <v>49796</v>
      </c>
    </row>
    <row r="26" spans="1:11" ht="12.75">
      <c r="A26" s="236" t="s">
        <v>24</v>
      </c>
      <c r="B26" s="237"/>
      <c r="C26" s="237"/>
      <c r="D26" s="237"/>
      <c r="E26" s="237"/>
      <c r="F26" s="237"/>
      <c r="G26" s="237"/>
      <c r="H26" s="238"/>
      <c r="I26" s="1">
        <v>19</v>
      </c>
      <c r="J26" s="105">
        <v>132333540</v>
      </c>
      <c r="K26" s="105">
        <v>113730059.88</v>
      </c>
    </row>
    <row r="27" spans="1:11" ht="12.75">
      <c r="A27" s="215" t="s">
        <v>25</v>
      </c>
      <c r="B27" s="216"/>
      <c r="C27" s="216"/>
      <c r="D27" s="216"/>
      <c r="E27" s="216"/>
      <c r="F27" s="216"/>
      <c r="G27" s="216"/>
      <c r="H27" s="217"/>
      <c r="I27" s="1">
        <v>20</v>
      </c>
      <c r="J27" s="112">
        <f>SUM(J28:J35)</f>
        <v>36736273</v>
      </c>
      <c r="K27" s="112">
        <f>SUM(K28:K35)</f>
        <v>38683605.62</v>
      </c>
    </row>
    <row r="28" spans="1:11" ht="12.75">
      <c r="A28" s="236" t="s">
        <v>26</v>
      </c>
      <c r="B28" s="237"/>
      <c r="C28" s="237"/>
      <c r="D28" s="237"/>
      <c r="E28" s="237"/>
      <c r="F28" s="237"/>
      <c r="G28" s="237"/>
      <c r="H28" s="238"/>
      <c r="I28" s="1">
        <v>21</v>
      </c>
      <c r="J28" s="105"/>
      <c r="K28" s="105"/>
    </row>
    <row r="29" spans="1:11" ht="12.75">
      <c r="A29" s="236" t="s">
        <v>29</v>
      </c>
      <c r="B29" s="237"/>
      <c r="C29" s="237"/>
      <c r="D29" s="237"/>
      <c r="E29" s="237"/>
      <c r="F29" s="237"/>
      <c r="G29" s="237"/>
      <c r="H29" s="238"/>
      <c r="I29" s="1">
        <v>22</v>
      </c>
      <c r="J29" s="105"/>
      <c r="K29" s="105"/>
    </row>
    <row r="30" spans="1:11" ht="12.75">
      <c r="A30" s="236" t="s">
        <v>28</v>
      </c>
      <c r="B30" s="237"/>
      <c r="C30" s="237"/>
      <c r="D30" s="237"/>
      <c r="E30" s="237"/>
      <c r="F30" s="237"/>
      <c r="G30" s="237"/>
      <c r="H30" s="238"/>
      <c r="I30" s="1">
        <v>23</v>
      </c>
      <c r="J30" s="105">
        <v>26935953</v>
      </c>
      <c r="K30" s="105">
        <v>26935952.61</v>
      </c>
    </row>
    <row r="31" spans="1:11" ht="12.75">
      <c r="A31" s="236" t="s">
        <v>27</v>
      </c>
      <c r="B31" s="237"/>
      <c r="C31" s="237"/>
      <c r="D31" s="237"/>
      <c r="E31" s="237"/>
      <c r="F31" s="237"/>
      <c r="G31" s="237"/>
      <c r="H31" s="238"/>
      <c r="I31" s="1">
        <v>24</v>
      </c>
      <c r="J31" s="105"/>
      <c r="K31" s="105"/>
    </row>
    <row r="32" spans="1:11" ht="12.75">
      <c r="A32" s="236" t="s">
        <v>30</v>
      </c>
      <c r="B32" s="237"/>
      <c r="C32" s="237"/>
      <c r="D32" s="237"/>
      <c r="E32" s="237"/>
      <c r="F32" s="237"/>
      <c r="G32" s="237"/>
      <c r="H32" s="238"/>
      <c r="I32" s="1">
        <v>25</v>
      </c>
      <c r="J32" s="105">
        <v>102000</v>
      </c>
      <c r="K32" s="105">
        <v>102761.24</v>
      </c>
    </row>
    <row r="33" spans="1:11" ht="12.75">
      <c r="A33" s="236" t="s">
        <v>31</v>
      </c>
      <c r="B33" s="237"/>
      <c r="C33" s="237"/>
      <c r="D33" s="237"/>
      <c r="E33" s="237"/>
      <c r="F33" s="237"/>
      <c r="G33" s="237"/>
      <c r="H33" s="238"/>
      <c r="I33" s="1">
        <v>26</v>
      </c>
      <c r="J33" s="105">
        <v>9295</v>
      </c>
      <c r="K33" s="105">
        <v>1955866.84</v>
      </c>
    </row>
    <row r="34" spans="1:11" ht="12.75">
      <c r="A34" s="236" t="s">
        <v>32</v>
      </c>
      <c r="B34" s="237"/>
      <c r="C34" s="237"/>
      <c r="D34" s="237"/>
      <c r="E34" s="237"/>
      <c r="F34" s="237"/>
      <c r="G34" s="237"/>
      <c r="H34" s="238"/>
      <c r="I34" s="1">
        <v>27</v>
      </c>
      <c r="J34" s="105"/>
      <c r="K34" s="105"/>
    </row>
    <row r="35" spans="1:11" ht="12.75">
      <c r="A35" s="236" t="s">
        <v>33</v>
      </c>
      <c r="B35" s="237"/>
      <c r="C35" s="237"/>
      <c r="D35" s="237"/>
      <c r="E35" s="237"/>
      <c r="F35" s="237"/>
      <c r="G35" s="237"/>
      <c r="H35" s="238"/>
      <c r="I35" s="1">
        <v>28</v>
      </c>
      <c r="J35" s="105">
        <v>9689025</v>
      </c>
      <c r="K35" s="105">
        <v>9689024.93</v>
      </c>
    </row>
    <row r="36" spans="1:11" ht="12.75">
      <c r="A36" s="215" t="s">
        <v>34</v>
      </c>
      <c r="B36" s="216"/>
      <c r="C36" s="216"/>
      <c r="D36" s="216"/>
      <c r="E36" s="216"/>
      <c r="F36" s="216"/>
      <c r="G36" s="216"/>
      <c r="H36" s="217"/>
      <c r="I36" s="1">
        <v>29</v>
      </c>
      <c r="J36" s="112">
        <f>SUM(J37:J39)</f>
        <v>799223861</v>
      </c>
      <c r="K36" s="112">
        <f>SUM(K37:K39)</f>
        <v>760137517.47</v>
      </c>
    </row>
    <row r="37" spans="1:11" ht="12.75">
      <c r="A37" s="236" t="s">
        <v>234</v>
      </c>
      <c r="B37" s="237"/>
      <c r="C37" s="237"/>
      <c r="D37" s="237"/>
      <c r="E37" s="237"/>
      <c r="F37" s="237"/>
      <c r="G37" s="237"/>
      <c r="H37" s="238"/>
      <c r="I37" s="1">
        <v>30</v>
      </c>
      <c r="J37" s="105"/>
      <c r="K37" s="105"/>
    </row>
    <row r="38" spans="1:11" ht="12.75">
      <c r="A38" s="236" t="s">
        <v>233</v>
      </c>
      <c r="B38" s="237"/>
      <c r="C38" s="237"/>
      <c r="D38" s="237"/>
      <c r="E38" s="237"/>
      <c r="F38" s="237"/>
      <c r="G38" s="237"/>
      <c r="H38" s="238"/>
      <c r="I38" s="1">
        <v>31</v>
      </c>
      <c r="J38" s="105"/>
      <c r="K38" s="105"/>
    </row>
    <row r="39" spans="1:11" ht="12.75">
      <c r="A39" s="236" t="s">
        <v>35</v>
      </c>
      <c r="B39" s="237"/>
      <c r="C39" s="237"/>
      <c r="D39" s="237"/>
      <c r="E39" s="237"/>
      <c r="F39" s="237"/>
      <c r="G39" s="237"/>
      <c r="H39" s="238"/>
      <c r="I39" s="1">
        <v>32</v>
      </c>
      <c r="J39" s="105">
        <v>799223861</v>
      </c>
      <c r="K39" s="105">
        <v>760137517.47</v>
      </c>
    </row>
    <row r="40" spans="1:11" ht="12.75">
      <c r="A40" s="215" t="s">
        <v>36</v>
      </c>
      <c r="B40" s="216"/>
      <c r="C40" s="216"/>
      <c r="D40" s="216"/>
      <c r="E40" s="216"/>
      <c r="F40" s="216"/>
      <c r="G40" s="216"/>
      <c r="H40" s="217"/>
      <c r="I40" s="1">
        <v>33</v>
      </c>
      <c r="J40" s="105"/>
      <c r="K40" s="105"/>
    </row>
    <row r="41" spans="1:11" ht="12.75">
      <c r="A41" s="215" t="s">
        <v>181</v>
      </c>
      <c r="B41" s="216"/>
      <c r="C41" s="216"/>
      <c r="D41" s="216"/>
      <c r="E41" s="216"/>
      <c r="F41" s="216"/>
      <c r="G41" s="216"/>
      <c r="H41" s="217"/>
      <c r="I41" s="1">
        <v>34</v>
      </c>
      <c r="J41" s="112">
        <f>J42+J50+J57+J65</f>
        <v>450406318.8</v>
      </c>
      <c r="K41" s="112">
        <f>K42+K50+K57+K65</f>
        <v>472088889.38</v>
      </c>
    </row>
    <row r="42" spans="1:11" ht="12.75">
      <c r="A42" s="215" t="s">
        <v>40</v>
      </c>
      <c r="B42" s="216"/>
      <c r="C42" s="216"/>
      <c r="D42" s="216"/>
      <c r="E42" s="216"/>
      <c r="F42" s="216"/>
      <c r="G42" s="216"/>
      <c r="H42" s="217"/>
      <c r="I42" s="1">
        <v>35</v>
      </c>
      <c r="J42" s="112">
        <f>SUM(J43:J49)</f>
        <v>261383674</v>
      </c>
      <c r="K42" s="112">
        <f>SUM(K43:K49)</f>
        <v>245668336.45</v>
      </c>
    </row>
    <row r="43" spans="1:11" ht="12.75">
      <c r="A43" s="236" t="s">
        <v>232</v>
      </c>
      <c r="B43" s="237"/>
      <c r="C43" s="237"/>
      <c r="D43" s="237"/>
      <c r="E43" s="237"/>
      <c r="F43" s="237"/>
      <c r="G43" s="237"/>
      <c r="H43" s="238"/>
      <c r="I43" s="1">
        <v>36</v>
      </c>
      <c r="J43" s="105">
        <v>11643</v>
      </c>
      <c r="K43" s="105">
        <v>134425.6</v>
      </c>
    </row>
    <row r="44" spans="1:11" ht="12.75">
      <c r="A44" s="236" t="s">
        <v>37</v>
      </c>
      <c r="B44" s="237"/>
      <c r="C44" s="237"/>
      <c r="D44" s="237"/>
      <c r="E44" s="237"/>
      <c r="F44" s="237"/>
      <c r="G44" s="237"/>
      <c r="H44" s="238"/>
      <c r="I44" s="1">
        <v>37</v>
      </c>
      <c r="J44" s="105">
        <v>18925217</v>
      </c>
      <c r="K44" s="105">
        <v>19250673.79</v>
      </c>
    </row>
    <row r="45" spans="1:11" ht="12.75">
      <c r="A45" s="236" t="s">
        <v>38</v>
      </c>
      <c r="B45" s="237"/>
      <c r="C45" s="237"/>
      <c r="D45" s="237"/>
      <c r="E45" s="237"/>
      <c r="F45" s="237"/>
      <c r="G45" s="237"/>
      <c r="H45" s="238"/>
      <c r="I45" s="1">
        <v>38</v>
      </c>
      <c r="J45" s="105">
        <v>242446814</v>
      </c>
      <c r="K45" s="105">
        <v>226283237.06</v>
      </c>
    </row>
    <row r="46" spans="1:11" ht="12.75">
      <c r="A46" s="236" t="s">
        <v>39</v>
      </c>
      <c r="B46" s="237"/>
      <c r="C46" s="237"/>
      <c r="D46" s="237"/>
      <c r="E46" s="237"/>
      <c r="F46" s="237"/>
      <c r="G46" s="237"/>
      <c r="H46" s="238"/>
      <c r="I46" s="1">
        <v>39</v>
      </c>
      <c r="J46" s="105"/>
      <c r="K46" s="105"/>
    </row>
    <row r="47" spans="1:11" ht="12.75">
      <c r="A47" s="236" t="s">
        <v>231</v>
      </c>
      <c r="B47" s="237"/>
      <c r="C47" s="237"/>
      <c r="D47" s="237"/>
      <c r="E47" s="237"/>
      <c r="F47" s="237"/>
      <c r="G47" s="237"/>
      <c r="H47" s="238"/>
      <c r="I47" s="1">
        <v>40</v>
      </c>
      <c r="J47" s="105"/>
      <c r="K47" s="105"/>
    </row>
    <row r="48" spans="1:11" ht="12.75">
      <c r="A48" s="236" t="s">
        <v>230</v>
      </c>
      <c r="B48" s="237"/>
      <c r="C48" s="237"/>
      <c r="D48" s="237"/>
      <c r="E48" s="237"/>
      <c r="F48" s="237"/>
      <c r="G48" s="237"/>
      <c r="H48" s="238"/>
      <c r="I48" s="1">
        <v>41</v>
      </c>
      <c r="J48" s="105"/>
      <c r="K48" s="105"/>
    </row>
    <row r="49" spans="1:11" ht="12.75">
      <c r="A49" s="236" t="s">
        <v>229</v>
      </c>
      <c r="B49" s="237"/>
      <c r="C49" s="237"/>
      <c r="D49" s="237"/>
      <c r="E49" s="237"/>
      <c r="F49" s="237"/>
      <c r="G49" s="237"/>
      <c r="H49" s="238"/>
      <c r="I49" s="1">
        <v>42</v>
      </c>
      <c r="J49" s="105"/>
      <c r="K49" s="105"/>
    </row>
    <row r="50" spans="1:11" ht="12.75">
      <c r="A50" s="215" t="s">
        <v>41</v>
      </c>
      <c r="B50" s="216"/>
      <c r="C50" s="216"/>
      <c r="D50" s="216"/>
      <c r="E50" s="216"/>
      <c r="F50" s="216"/>
      <c r="G50" s="216"/>
      <c r="H50" s="217"/>
      <c r="I50" s="1">
        <v>43</v>
      </c>
      <c r="J50" s="112">
        <f>SUM(J51:J56)</f>
        <v>122046236.8</v>
      </c>
      <c r="K50" s="112">
        <f>SUM(K51:K56)</f>
        <v>147501754.70999992</v>
      </c>
    </row>
    <row r="51" spans="1:11" ht="12.75">
      <c r="A51" s="236" t="s">
        <v>42</v>
      </c>
      <c r="B51" s="237"/>
      <c r="C51" s="237"/>
      <c r="D51" s="237"/>
      <c r="E51" s="237"/>
      <c r="F51" s="237"/>
      <c r="G51" s="237"/>
      <c r="H51" s="238"/>
      <c r="I51" s="1">
        <v>44</v>
      </c>
      <c r="J51" s="105">
        <v>5364772.8</v>
      </c>
      <c r="K51" s="105">
        <v>4242443</v>
      </c>
    </row>
    <row r="52" spans="1:11" ht="12.75">
      <c r="A52" s="236" t="s">
        <v>43</v>
      </c>
      <c r="B52" s="237"/>
      <c r="C52" s="237"/>
      <c r="D52" s="237"/>
      <c r="E52" s="237"/>
      <c r="F52" s="237"/>
      <c r="G52" s="237"/>
      <c r="H52" s="238"/>
      <c r="I52" s="1">
        <v>45</v>
      </c>
      <c r="J52" s="105">
        <v>97957482</v>
      </c>
      <c r="K52" s="105">
        <v>103177635.1799999</v>
      </c>
    </row>
    <row r="53" spans="1:11" ht="12.75">
      <c r="A53" s="236" t="s">
        <v>228</v>
      </c>
      <c r="B53" s="237"/>
      <c r="C53" s="237"/>
      <c r="D53" s="237"/>
      <c r="E53" s="237"/>
      <c r="F53" s="237"/>
      <c r="G53" s="237"/>
      <c r="H53" s="238"/>
      <c r="I53" s="1">
        <v>46</v>
      </c>
      <c r="J53" s="105"/>
      <c r="K53" s="105"/>
    </row>
    <row r="54" spans="1:11" ht="12.75">
      <c r="A54" s="236" t="s">
        <v>227</v>
      </c>
      <c r="B54" s="237"/>
      <c r="C54" s="237"/>
      <c r="D54" s="237"/>
      <c r="E54" s="237"/>
      <c r="F54" s="237"/>
      <c r="G54" s="237"/>
      <c r="H54" s="238"/>
      <c r="I54" s="1">
        <v>47</v>
      </c>
      <c r="J54" s="105">
        <v>208641</v>
      </c>
      <c r="K54" s="105">
        <v>105063.25</v>
      </c>
    </row>
    <row r="55" spans="1:11" ht="12.75">
      <c r="A55" s="236" t="s">
        <v>226</v>
      </c>
      <c r="B55" s="237"/>
      <c r="C55" s="237"/>
      <c r="D55" s="237"/>
      <c r="E55" s="237"/>
      <c r="F55" s="237"/>
      <c r="G55" s="237"/>
      <c r="H55" s="238"/>
      <c r="I55" s="1">
        <v>48</v>
      </c>
      <c r="J55" s="105">
        <v>1628220</v>
      </c>
      <c r="K55" s="105">
        <v>1844733.28</v>
      </c>
    </row>
    <row r="56" spans="1:11" ht="12.75">
      <c r="A56" s="236" t="s">
        <v>225</v>
      </c>
      <c r="B56" s="237"/>
      <c r="C56" s="237"/>
      <c r="D56" s="237"/>
      <c r="E56" s="237"/>
      <c r="F56" s="237"/>
      <c r="G56" s="237"/>
      <c r="H56" s="238"/>
      <c r="I56" s="1">
        <v>49</v>
      </c>
      <c r="J56" s="105">
        <v>16887121</v>
      </c>
      <c r="K56" s="105">
        <v>38131880</v>
      </c>
    </row>
    <row r="57" spans="1:11" ht="12.75">
      <c r="A57" s="215" t="s">
        <v>51</v>
      </c>
      <c r="B57" s="216"/>
      <c r="C57" s="216"/>
      <c r="D57" s="216"/>
      <c r="E57" s="216"/>
      <c r="F57" s="216"/>
      <c r="G57" s="216"/>
      <c r="H57" s="217"/>
      <c r="I57" s="1">
        <v>50</v>
      </c>
      <c r="J57" s="112">
        <f>SUM(J58:J64)</f>
        <v>62452038</v>
      </c>
      <c r="K57" s="112">
        <f>SUM(K58:K64)</f>
        <v>69099396.79999998</v>
      </c>
    </row>
    <row r="58" spans="1:11" ht="12.75">
      <c r="A58" s="236" t="s">
        <v>26</v>
      </c>
      <c r="B58" s="237"/>
      <c r="C58" s="237"/>
      <c r="D58" s="237"/>
      <c r="E58" s="237"/>
      <c r="F58" s="237"/>
      <c r="G58" s="237"/>
      <c r="H58" s="238"/>
      <c r="I58" s="1">
        <v>51</v>
      </c>
      <c r="J58" s="105"/>
      <c r="K58" s="105"/>
    </row>
    <row r="59" spans="1:11" ht="12.75">
      <c r="A59" s="236" t="s">
        <v>44</v>
      </c>
      <c r="B59" s="237"/>
      <c r="C59" s="237"/>
      <c r="D59" s="237"/>
      <c r="E59" s="237"/>
      <c r="F59" s="237"/>
      <c r="G59" s="237"/>
      <c r="H59" s="238"/>
      <c r="I59" s="1">
        <v>52</v>
      </c>
      <c r="J59" s="105">
        <v>6045720</v>
      </c>
      <c r="K59" s="105">
        <v>6046220.229999996</v>
      </c>
    </row>
    <row r="60" spans="1:11" ht="12.75">
      <c r="A60" s="236" t="s">
        <v>28</v>
      </c>
      <c r="B60" s="237"/>
      <c r="C60" s="237"/>
      <c r="D60" s="237"/>
      <c r="E60" s="237"/>
      <c r="F60" s="237"/>
      <c r="G60" s="237"/>
      <c r="H60" s="238"/>
      <c r="I60" s="1">
        <v>53</v>
      </c>
      <c r="J60" s="105"/>
      <c r="K60" s="105"/>
    </row>
    <row r="61" spans="1:11" ht="12.75">
      <c r="A61" s="236" t="s">
        <v>27</v>
      </c>
      <c r="B61" s="237"/>
      <c r="C61" s="237"/>
      <c r="D61" s="237"/>
      <c r="E61" s="237"/>
      <c r="F61" s="237"/>
      <c r="G61" s="237"/>
      <c r="H61" s="238"/>
      <c r="I61" s="1">
        <v>54</v>
      </c>
      <c r="J61" s="105"/>
      <c r="K61" s="105"/>
    </row>
    <row r="62" spans="1:11" ht="12.75">
      <c r="A62" s="236" t="s">
        <v>45</v>
      </c>
      <c r="B62" s="237"/>
      <c r="C62" s="237"/>
      <c r="D62" s="237"/>
      <c r="E62" s="237"/>
      <c r="F62" s="237"/>
      <c r="G62" s="237"/>
      <c r="H62" s="238"/>
      <c r="I62" s="1">
        <v>55</v>
      </c>
      <c r="J62" s="105">
        <v>2115581</v>
      </c>
      <c r="K62" s="105">
        <v>9981778.29</v>
      </c>
    </row>
    <row r="63" spans="1:11" ht="12.75">
      <c r="A63" s="236" t="s">
        <v>31</v>
      </c>
      <c r="B63" s="237"/>
      <c r="C63" s="237"/>
      <c r="D63" s="237"/>
      <c r="E63" s="237"/>
      <c r="F63" s="237"/>
      <c r="G63" s="237"/>
      <c r="H63" s="238"/>
      <c r="I63" s="1">
        <v>56</v>
      </c>
      <c r="J63" s="105">
        <v>54290737</v>
      </c>
      <c r="K63" s="105">
        <v>53071398.279999994</v>
      </c>
    </row>
    <row r="64" spans="1:11" ht="12.75">
      <c r="A64" s="236" t="s">
        <v>46</v>
      </c>
      <c r="B64" s="237"/>
      <c r="C64" s="237"/>
      <c r="D64" s="237"/>
      <c r="E64" s="237"/>
      <c r="F64" s="237"/>
      <c r="G64" s="237"/>
      <c r="H64" s="238"/>
      <c r="I64" s="1">
        <v>57</v>
      </c>
      <c r="J64" s="105"/>
      <c r="K64" s="105"/>
    </row>
    <row r="65" spans="1:11" ht="12.75">
      <c r="A65" s="215" t="s">
        <v>47</v>
      </c>
      <c r="B65" s="216"/>
      <c r="C65" s="216"/>
      <c r="D65" s="216"/>
      <c r="E65" s="216"/>
      <c r="F65" s="216"/>
      <c r="G65" s="216"/>
      <c r="H65" s="217"/>
      <c r="I65" s="1">
        <v>58</v>
      </c>
      <c r="J65" s="105">
        <v>4524370</v>
      </c>
      <c r="K65" s="105">
        <v>9819401.420000087</v>
      </c>
    </row>
    <row r="66" spans="1:11" ht="12.75">
      <c r="A66" s="215" t="s">
        <v>48</v>
      </c>
      <c r="B66" s="216"/>
      <c r="C66" s="216"/>
      <c r="D66" s="216"/>
      <c r="E66" s="216"/>
      <c r="F66" s="216"/>
      <c r="G66" s="216"/>
      <c r="H66" s="217"/>
      <c r="I66" s="1">
        <v>59</v>
      </c>
      <c r="J66" s="105">
        <v>56579625</v>
      </c>
      <c r="K66" s="105">
        <v>60112109.34</v>
      </c>
    </row>
    <row r="67" spans="1:11" ht="12.75">
      <c r="A67" s="215" t="s">
        <v>182</v>
      </c>
      <c r="B67" s="216"/>
      <c r="C67" s="216"/>
      <c r="D67" s="216"/>
      <c r="E67" s="216"/>
      <c r="F67" s="216"/>
      <c r="G67" s="216"/>
      <c r="H67" s="217"/>
      <c r="I67" s="1">
        <v>60</v>
      </c>
      <c r="J67" s="112">
        <f>J8+J9+J41+J66</f>
        <v>1575741292.8</v>
      </c>
      <c r="K67" s="112">
        <f>K8+K9+K41+K66</f>
        <v>1567124633.2499998</v>
      </c>
    </row>
    <row r="68" spans="1:11" ht="12.75">
      <c r="A68" s="242" t="s">
        <v>49</v>
      </c>
      <c r="B68" s="243"/>
      <c r="C68" s="243"/>
      <c r="D68" s="243"/>
      <c r="E68" s="243"/>
      <c r="F68" s="243"/>
      <c r="G68" s="243"/>
      <c r="H68" s="244"/>
      <c r="I68" s="4">
        <v>61</v>
      </c>
      <c r="J68" s="106">
        <v>157967000</v>
      </c>
      <c r="K68" s="106">
        <v>144869261.9</v>
      </c>
    </row>
    <row r="69" spans="1:11" ht="12.75">
      <c r="A69" s="228" t="s">
        <v>52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1:11" ht="12.75">
      <c r="A70" s="232" t="s">
        <v>183</v>
      </c>
      <c r="B70" s="233"/>
      <c r="C70" s="233"/>
      <c r="D70" s="233"/>
      <c r="E70" s="233"/>
      <c r="F70" s="233"/>
      <c r="G70" s="233"/>
      <c r="H70" s="247"/>
      <c r="I70" s="3">
        <v>62</v>
      </c>
      <c r="J70" s="113">
        <f>J71+J72+J73+J79+J80+J83+J86</f>
        <v>409840574</v>
      </c>
      <c r="K70" s="113">
        <f>K71+K72+K73+K79+K80+K83+K86</f>
        <v>366759241.6166</v>
      </c>
    </row>
    <row r="71" spans="1:11" ht="12.75">
      <c r="A71" s="215" t="s">
        <v>53</v>
      </c>
      <c r="B71" s="216"/>
      <c r="C71" s="216"/>
      <c r="D71" s="216"/>
      <c r="E71" s="216"/>
      <c r="F71" s="216"/>
      <c r="G71" s="216"/>
      <c r="H71" s="217"/>
      <c r="I71" s="1">
        <v>63</v>
      </c>
      <c r="J71" s="105">
        <v>270904000</v>
      </c>
      <c r="K71" s="105">
        <v>270904000</v>
      </c>
    </row>
    <row r="72" spans="1:11" ht="12.75">
      <c r="A72" s="215" t="s">
        <v>54</v>
      </c>
      <c r="B72" s="216"/>
      <c r="C72" s="216"/>
      <c r="D72" s="216"/>
      <c r="E72" s="216"/>
      <c r="F72" s="216"/>
      <c r="G72" s="216"/>
      <c r="H72" s="217"/>
      <c r="I72" s="1">
        <v>64</v>
      </c>
      <c r="J72" s="105">
        <v>160634352</v>
      </c>
      <c r="K72" s="105">
        <v>160634352.34</v>
      </c>
    </row>
    <row r="73" spans="1:11" ht="12.75">
      <c r="A73" s="215" t="s">
        <v>55</v>
      </c>
      <c r="B73" s="216"/>
      <c r="C73" s="216"/>
      <c r="D73" s="216"/>
      <c r="E73" s="216"/>
      <c r="F73" s="216"/>
      <c r="G73" s="216"/>
      <c r="H73" s="217"/>
      <c r="I73" s="1">
        <v>65</v>
      </c>
      <c r="J73" s="112">
        <f>J74+J75-J76+J77+J78</f>
        <v>27767630</v>
      </c>
      <c r="K73" s="112">
        <f>K74+K75-K76+K77+K78</f>
        <v>37730626</v>
      </c>
    </row>
    <row r="74" spans="1:11" ht="12.75">
      <c r="A74" s="236" t="s">
        <v>56</v>
      </c>
      <c r="B74" s="237"/>
      <c r="C74" s="237"/>
      <c r="D74" s="237"/>
      <c r="E74" s="237"/>
      <c r="F74" s="237"/>
      <c r="G74" s="237"/>
      <c r="H74" s="238"/>
      <c r="I74" s="1">
        <v>66</v>
      </c>
      <c r="J74" s="105">
        <v>8266600</v>
      </c>
      <c r="K74" s="105">
        <v>8266600</v>
      </c>
    </row>
    <row r="75" spans="1:11" ht="12.75">
      <c r="A75" s="236" t="s">
        <v>57</v>
      </c>
      <c r="B75" s="237"/>
      <c r="C75" s="237"/>
      <c r="D75" s="237"/>
      <c r="E75" s="237"/>
      <c r="F75" s="237"/>
      <c r="G75" s="237"/>
      <c r="H75" s="238"/>
      <c r="I75" s="1">
        <v>67</v>
      </c>
      <c r="J75" s="105">
        <v>9000000</v>
      </c>
      <c r="K75" s="105">
        <v>9000000</v>
      </c>
    </row>
    <row r="76" spans="1:11" ht="12.75">
      <c r="A76" s="236" t="s">
        <v>58</v>
      </c>
      <c r="B76" s="237"/>
      <c r="C76" s="237"/>
      <c r="D76" s="237"/>
      <c r="E76" s="237"/>
      <c r="F76" s="237"/>
      <c r="G76" s="237"/>
      <c r="H76" s="238"/>
      <c r="I76" s="1">
        <v>68</v>
      </c>
      <c r="J76" s="105"/>
      <c r="K76" s="105"/>
    </row>
    <row r="77" spans="1:11" ht="20.25" customHeight="1">
      <c r="A77" s="236" t="s">
        <v>59</v>
      </c>
      <c r="B77" s="237"/>
      <c r="C77" s="237"/>
      <c r="D77" s="237"/>
      <c r="E77" s="237"/>
      <c r="F77" s="237"/>
      <c r="G77" s="237"/>
      <c r="H77" s="238"/>
      <c r="I77" s="1">
        <v>69</v>
      </c>
      <c r="J77" s="105"/>
      <c r="K77" s="105"/>
    </row>
    <row r="78" spans="1:11" ht="12.75">
      <c r="A78" s="236" t="s">
        <v>60</v>
      </c>
      <c r="B78" s="237"/>
      <c r="C78" s="237"/>
      <c r="D78" s="237"/>
      <c r="E78" s="237"/>
      <c r="F78" s="237"/>
      <c r="G78" s="237"/>
      <c r="H78" s="238"/>
      <c r="I78" s="1">
        <v>70</v>
      </c>
      <c r="J78" s="105">
        <v>10501030</v>
      </c>
      <c r="K78" s="105">
        <v>20464026</v>
      </c>
    </row>
    <row r="79" spans="1:11" ht="12.75">
      <c r="A79" s="215" t="s">
        <v>61</v>
      </c>
      <c r="B79" s="216"/>
      <c r="C79" s="216"/>
      <c r="D79" s="216"/>
      <c r="E79" s="216"/>
      <c r="F79" s="216"/>
      <c r="G79" s="216"/>
      <c r="H79" s="217"/>
      <c r="I79" s="1">
        <v>71</v>
      </c>
      <c r="J79" s="105">
        <v>40584018</v>
      </c>
      <c r="K79" s="105">
        <v>40003740.83</v>
      </c>
    </row>
    <row r="80" spans="1:11" ht="12.75">
      <c r="A80" s="215" t="s">
        <v>62</v>
      </c>
      <c r="B80" s="216"/>
      <c r="C80" s="216"/>
      <c r="D80" s="216"/>
      <c r="E80" s="216"/>
      <c r="F80" s="216"/>
      <c r="G80" s="216"/>
      <c r="H80" s="217"/>
      <c r="I80" s="1">
        <v>72</v>
      </c>
      <c r="J80" s="112">
        <f>J81-J82</f>
        <v>0</v>
      </c>
      <c r="K80" s="112">
        <f>K81-K82</f>
        <v>-100172677</v>
      </c>
    </row>
    <row r="81" spans="1:11" ht="12.75">
      <c r="A81" s="239" t="s">
        <v>63</v>
      </c>
      <c r="B81" s="240"/>
      <c r="C81" s="240"/>
      <c r="D81" s="240"/>
      <c r="E81" s="240"/>
      <c r="F81" s="240"/>
      <c r="G81" s="240"/>
      <c r="H81" s="241"/>
      <c r="I81" s="1">
        <v>73</v>
      </c>
      <c r="J81" s="105"/>
      <c r="K81" s="105"/>
    </row>
    <row r="82" spans="1:11" ht="12.75">
      <c r="A82" s="239" t="s">
        <v>64</v>
      </c>
      <c r="B82" s="240"/>
      <c r="C82" s="240"/>
      <c r="D82" s="240"/>
      <c r="E82" s="240"/>
      <c r="F82" s="240"/>
      <c r="G82" s="240"/>
      <c r="H82" s="241"/>
      <c r="I82" s="1">
        <v>74</v>
      </c>
      <c r="J82" s="105"/>
      <c r="K82" s="105">
        <v>100172677</v>
      </c>
    </row>
    <row r="83" spans="1:11" ht="12.75">
      <c r="A83" s="215" t="s">
        <v>65</v>
      </c>
      <c r="B83" s="216"/>
      <c r="C83" s="216"/>
      <c r="D83" s="216"/>
      <c r="E83" s="216"/>
      <c r="F83" s="216"/>
      <c r="G83" s="216"/>
      <c r="H83" s="217"/>
      <c r="I83" s="1">
        <v>75</v>
      </c>
      <c r="J83" s="112">
        <f>J84-J85</f>
        <v>-89527602</v>
      </c>
      <c r="K83" s="112">
        <f>K84-K85</f>
        <v>-41807623.1405</v>
      </c>
    </row>
    <row r="84" spans="1:11" ht="12.75">
      <c r="A84" s="239" t="s">
        <v>66</v>
      </c>
      <c r="B84" s="240"/>
      <c r="C84" s="240"/>
      <c r="D84" s="240"/>
      <c r="E84" s="240"/>
      <c r="F84" s="240"/>
      <c r="G84" s="240"/>
      <c r="H84" s="241"/>
      <c r="I84" s="1">
        <v>76</v>
      </c>
      <c r="J84" s="105"/>
      <c r="K84" s="105"/>
    </row>
    <row r="85" spans="1:11" ht="12.75">
      <c r="A85" s="239" t="s">
        <v>67</v>
      </c>
      <c r="B85" s="240"/>
      <c r="C85" s="240"/>
      <c r="D85" s="240"/>
      <c r="E85" s="240"/>
      <c r="F85" s="240"/>
      <c r="G85" s="240"/>
      <c r="H85" s="241"/>
      <c r="I85" s="1">
        <v>77</v>
      </c>
      <c r="J85" s="105">
        <v>89527602</v>
      </c>
      <c r="K85" s="105">
        <v>41807623.1405</v>
      </c>
    </row>
    <row r="86" spans="1:11" ht="12.75" customHeight="1">
      <c r="A86" s="215" t="s">
        <v>339</v>
      </c>
      <c r="B86" s="216"/>
      <c r="C86" s="216"/>
      <c r="D86" s="216"/>
      <c r="E86" s="216"/>
      <c r="F86" s="216"/>
      <c r="G86" s="216"/>
      <c r="H86" s="217"/>
      <c r="I86" s="1">
        <v>78</v>
      </c>
      <c r="J86" s="105">
        <v>-521824</v>
      </c>
      <c r="K86" s="105">
        <v>-533177.4129000034</v>
      </c>
    </row>
    <row r="87" spans="1:11" ht="12.75">
      <c r="A87" s="215" t="s">
        <v>184</v>
      </c>
      <c r="B87" s="216"/>
      <c r="C87" s="216"/>
      <c r="D87" s="216"/>
      <c r="E87" s="216"/>
      <c r="F87" s="216"/>
      <c r="G87" s="216"/>
      <c r="H87" s="217"/>
      <c r="I87" s="1">
        <v>79</v>
      </c>
      <c r="J87" s="112">
        <f>SUM(J88:J90)</f>
        <v>13744670</v>
      </c>
      <c r="K87" s="112">
        <f>SUM(K88:K90)</f>
        <v>13744670.01</v>
      </c>
    </row>
    <row r="88" spans="1:11" ht="12.75">
      <c r="A88" s="236" t="s">
        <v>224</v>
      </c>
      <c r="B88" s="237"/>
      <c r="C88" s="237"/>
      <c r="D88" s="237"/>
      <c r="E88" s="237"/>
      <c r="F88" s="237"/>
      <c r="G88" s="237"/>
      <c r="H88" s="238"/>
      <c r="I88" s="1">
        <v>80</v>
      </c>
      <c r="J88" s="105"/>
      <c r="K88" s="105"/>
    </row>
    <row r="89" spans="1:11" ht="12.75">
      <c r="A89" s="236" t="s">
        <v>223</v>
      </c>
      <c r="B89" s="237"/>
      <c r="C89" s="237"/>
      <c r="D89" s="237"/>
      <c r="E89" s="237"/>
      <c r="F89" s="237"/>
      <c r="G89" s="237"/>
      <c r="H89" s="238"/>
      <c r="I89" s="1">
        <v>81</v>
      </c>
      <c r="J89" s="105"/>
      <c r="K89" s="105"/>
    </row>
    <row r="90" spans="1:11" ht="12.75">
      <c r="A90" s="236" t="s">
        <v>68</v>
      </c>
      <c r="B90" s="237"/>
      <c r="C90" s="237"/>
      <c r="D90" s="237"/>
      <c r="E90" s="237"/>
      <c r="F90" s="237"/>
      <c r="G90" s="237"/>
      <c r="H90" s="238"/>
      <c r="I90" s="1">
        <v>82</v>
      </c>
      <c r="J90" s="105">
        <v>13744670</v>
      </c>
      <c r="K90" s="105">
        <v>13744670.01</v>
      </c>
    </row>
    <row r="91" spans="1:11" ht="12.75">
      <c r="A91" s="215" t="s">
        <v>185</v>
      </c>
      <c r="B91" s="216"/>
      <c r="C91" s="216"/>
      <c r="D91" s="216"/>
      <c r="E91" s="216"/>
      <c r="F91" s="216"/>
      <c r="G91" s="216"/>
      <c r="H91" s="217"/>
      <c r="I91" s="1">
        <v>83</v>
      </c>
      <c r="J91" s="112">
        <f>SUM(J92:J100)</f>
        <v>485793607</v>
      </c>
      <c r="K91" s="112">
        <f>SUM(K92:K100)</f>
        <v>453212213.5599999</v>
      </c>
    </row>
    <row r="92" spans="1:11" ht="12.75">
      <c r="A92" s="236" t="s">
        <v>221</v>
      </c>
      <c r="B92" s="237"/>
      <c r="C92" s="237"/>
      <c r="D92" s="237"/>
      <c r="E92" s="237"/>
      <c r="F92" s="237"/>
      <c r="G92" s="237"/>
      <c r="H92" s="238"/>
      <c r="I92" s="1">
        <v>84</v>
      </c>
      <c r="J92" s="105"/>
      <c r="K92" s="105"/>
    </row>
    <row r="93" spans="1:11" ht="12.75">
      <c r="A93" s="236" t="s">
        <v>69</v>
      </c>
      <c r="B93" s="237"/>
      <c r="C93" s="237"/>
      <c r="D93" s="237"/>
      <c r="E93" s="237"/>
      <c r="F93" s="237"/>
      <c r="G93" s="237"/>
      <c r="H93" s="238"/>
      <c r="I93" s="1">
        <v>85</v>
      </c>
      <c r="J93" s="105">
        <v>48947730</v>
      </c>
      <c r="K93" s="105">
        <v>48947730</v>
      </c>
    </row>
    <row r="94" spans="1:11" ht="12.75">
      <c r="A94" s="236" t="s">
        <v>220</v>
      </c>
      <c r="B94" s="237"/>
      <c r="C94" s="237"/>
      <c r="D94" s="237"/>
      <c r="E94" s="237"/>
      <c r="F94" s="237"/>
      <c r="G94" s="237"/>
      <c r="H94" s="238"/>
      <c r="I94" s="1">
        <v>86</v>
      </c>
      <c r="J94" s="105">
        <v>261224629</v>
      </c>
      <c r="K94" s="105">
        <v>226161018.10999995</v>
      </c>
    </row>
    <row r="95" spans="1:11" ht="12.75">
      <c r="A95" s="236" t="s">
        <v>219</v>
      </c>
      <c r="B95" s="237"/>
      <c r="C95" s="237"/>
      <c r="D95" s="237"/>
      <c r="E95" s="237"/>
      <c r="F95" s="237"/>
      <c r="G95" s="237"/>
      <c r="H95" s="238"/>
      <c r="I95" s="1">
        <v>87</v>
      </c>
      <c r="J95" s="105"/>
      <c r="K95" s="105"/>
    </row>
    <row r="96" spans="1:11" ht="12.75">
      <c r="A96" s="236" t="s">
        <v>218</v>
      </c>
      <c r="B96" s="237"/>
      <c r="C96" s="237"/>
      <c r="D96" s="237"/>
      <c r="E96" s="237"/>
      <c r="F96" s="237"/>
      <c r="G96" s="237"/>
      <c r="H96" s="238"/>
      <c r="I96" s="1">
        <v>88</v>
      </c>
      <c r="J96" s="105">
        <v>901357</v>
      </c>
      <c r="K96" s="105">
        <v>1700246.99</v>
      </c>
    </row>
    <row r="97" spans="1:11" ht="12.75">
      <c r="A97" s="236" t="s">
        <v>217</v>
      </c>
      <c r="B97" s="237"/>
      <c r="C97" s="237"/>
      <c r="D97" s="237"/>
      <c r="E97" s="237"/>
      <c r="F97" s="237"/>
      <c r="G97" s="237"/>
      <c r="H97" s="238"/>
      <c r="I97" s="1">
        <v>89</v>
      </c>
      <c r="J97" s="105">
        <v>162173130</v>
      </c>
      <c r="K97" s="105">
        <v>162204697.61999997</v>
      </c>
    </row>
    <row r="98" spans="1:11" ht="12.75">
      <c r="A98" s="236" t="s">
        <v>216</v>
      </c>
      <c r="B98" s="237"/>
      <c r="C98" s="237"/>
      <c r="D98" s="237"/>
      <c r="E98" s="237"/>
      <c r="F98" s="237"/>
      <c r="G98" s="237"/>
      <c r="H98" s="238"/>
      <c r="I98" s="1">
        <v>90</v>
      </c>
      <c r="J98" s="105"/>
      <c r="K98" s="105"/>
    </row>
    <row r="99" spans="1:11" ht="12.75">
      <c r="A99" s="236" t="s">
        <v>70</v>
      </c>
      <c r="B99" s="237"/>
      <c r="C99" s="237"/>
      <c r="D99" s="237"/>
      <c r="E99" s="237"/>
      <c r="F99" s="237"/>
      <c r="G99" s="237"/>
      <c r="H99" s="238"/>
      <c r="I99" s="1">
        <v>91</v>
      </c>
      <c r="J99" s="105"/>
      <c r="K99" s="105">
        <v>1767025.44</v>
      </c>
    </row>
    <row r="100" spans="1:11" ht="12.75">
      <c r="A100" s="236" t="s">
        <v>222</v>
      </c>
      <c r="B100" s="237"/>
      <c r="C100" s="237"/>
      <c r="D100" s="237"/>
      <c r="E100" s="237"/>
      <c r="F100" s="237"/>
      <c r="G100" s="237"/>
      <c r="H100" s="238"/>
      <c r="I100" s="1">
        <v>92</v>
      </c>
      <c r="J100" s="105">
        <v>12546761</v>
      </c>
      <c r="K100" s="105">
        <v>12431495.4</v>
      </c>
    </row>
    <row r="101" spans="1:11" ht="12.75">
      <c r="A101" s="215" t="s">
        <v>298</v>
      </c>
      <c r="B101" s="216"/>
      <c r="C101" s="216"/>
      <c r="D101" s="216"/>
      <c r="E101" s="216"/>
      <c r="F101" s="216"/>
      <c r="G101" s="216"/>
      <c r="H101" s="217"/>
      <c r="I101" s="1">
        <v>93</v>
      </c>
      <c r="J101" s="112">
        <f>SUM(J102:J113)</f>
        <v>637789869</v>
      </c>
      <c r="K101" s="112">
        <f>SUM(K102:K113)</f>
        <v>683820579.93</v>
      </c>
    </row>
    <row r="102" spans="1:11" ht="12.75" customHeight="1">
      <c r="A102" s="236" t="s">
        <v>221</v>
      </c>
      <c r="B102" s="237"/>
      <c r="C102" s="237"/>
      <c r="D102" s="237"/>
      <c r="E102" s="237"/>
      <c r="F102" s="237"/>
      <c r="G102" s="237"/>
      <c r="H102" s="238"/>
      <c r="I102" s="1">
        <v>94</v>
      </c>
      <c r="J102" s="105">
        <v>2003722</v>
      </c>
      <c r="K102" s="105">
        <v>803354.4</v>
      </c>
    </row>
    <row r="103" spans="1:11" ht="12.75" customHeight="1">
      <c r="A103" s="236" t="s">
        <v>69</v>
      </c>
      <c r="B103" s="237"/>
      <c r="C103" s="237"/>
      <c r="D103" s="237"/>
      <c r="E103" s="237"/>
      <c r="F103" s="237"/>
      <c r="G103" s="237"/>
      <c r="H103" s="238"/>
      <c r="I103" s="1">
        <v>95</v>
      </c>
      <c r="J103" s="105">
        <v>20000</v>
      </c>
      <c r="K103" s="105"/>
    </row>
    <row r="104" spans="1:11" ht="12.75" customHeight="1">
      <c r="A104" s="236" t="s">
        <v>220</v>
      </c>
      <c r="B104" s="237"/>
      <c r="C104" s="237"/>
      <c r="D104" s="237"/>
      <c r="E104" s="237"/>
      <c r="F104" s="237"/>
      <c r="G104" s="237"/>
      <c r="H104" s="238"/>
      <c r="I104" s="1">
        <v>96</v>
      </c>
      <c r="J104" s="105">
        <v>474132370</v>
      </c>
      <c r="K104" s="105">
        <v>484882454.96000004</v>
      </c>
    </row>
    <row r="105" spans="1:11" ht="12.75" customHeight="1">
      <c r="A105" s="236" t="s">
        <v>219</v>
      </c>
      <c r="B105" s="237"/>
      <c r="C105" s="237"/>
      <c r="D105" s="237"/>
      <c r="E105" s="237"/>
      <c r="F105" s="237"/>
      <c r="G105" s="237"/>
      <c r="H105" s="238"/>
      <c r="I105" s="1">
        <v>97</v>
      </c>
      <c r="J105" s="105">
        <v>18034318</v>
      </c>
      <c r="K105" s="105"/>
    </row>
    <row r="106" spans="1:11" ht="12.75" customHeight="1">
      <c r="A106" s="236" t="s">
        <v>218</v>
      </c>
      <c r="B106" s="237"/>
      <c r="C106" s="237"/>
      <c r="D106" s="237"/>
      <c r="E106" s="237"/>
      <c r="F106" s="237"/>
      <c r="G106" s="237"/>
      <c r="H106" s="238"/>
      <c r="I106" s="1">
        <v>98</v>
      </c>
      <c r="J106" s="105">
        <v>90472078</v>
      </c>
      <c r="K106" s="105">
        <v>89012673</v>
      </c>
    </row>
    <row r="107" spans="1:11" ht="12.75" customHeight="1">
      <c r="A107" s="236" t="s">
        <v>217</v>
      </c>
      <c r="B107" s="237"/>
      <c r="C107" s="237"/>
      <c r="D107" s="237"/>
      <c r="E107" s="237"/>
      <c r="F107" s="237"/>
      <c r="G107" s="237"/>
      <c r="H107" s="238"/>
      <c r="I107" s="1">
        <v>99</v>
      </c>
      <c r="J107" s="105">
        <v>33743736</v>
      </c>
      <c r="K107" s="105">
        <v>32822169.939999998</v>
      </c>
    </row>
    <row r="108" spans="1:11" ht="12.75" customHeight="1">
      <c r="A108" s="236" t="s">
        <v>216</v>
      </c>
      <c r="B108" s="237"/>
      <c r="C108" s="237"/>
      <c r="D108" s="237"/>
      <c r="E108" s="237"/>
      <c r="F108" s="237"/>
      <c r="G108" s="237"/>
      <c r="H108" s="238"/>
      <c r="I108" s="1">
        <v>100</v>
      </c>
      <c r="J108" s="105"/>
      <c r="K108" s="105"/>
    </row>
    <row r="109" spans="1:11" ht="12.75">
      <c r="A109" s="236" t="s">
        <v>71</v>
      </c>
      <c r="B109" s="237"/>
      <c r="C109" s="237"/>
      <c r="D109" s="237"/>
      <c r="E109" s="237"/>
      <c r="F109" s="237"/>
      <c r="G109" s="237"/>
      <c r="H109" s="238"/>
      <c r="I109" s="1">
        <v>101</v>
      </c>
      <c r="J109" s="105">
        <v>398890</v>
      </c>
      <c r="K109" s="105">
        <v>362193.24</v>
      </c>
    </row>
    <row r="110" spans="1:11" ht="12.75">
      <c r="A110" s="236" t="s">
        <v>215</v>
      </c>
      <c r="B110" s="237"/>
      <c r="C110" s="237"/>
      <c r="D110" s="237"/>
      <c r="E110" s="237"/>
      <c r="F110" s="237"/>
      <c r="G110" s="237"/>
      <c r="H110" s="238"/>
      <c r="I110" s="1">
        <v>102</v>
      </c>
      <c r="J110" s="105">
        <v>7355382</v>
      </c>
      <c r="K110" s="105">
        <v>10342845.999999998</v>
      </c>
    </row>
    <row r="111" spans="1:11" ht="12.75">
      <c r="A111" s="236" t="s">
        <v>214</v>
      </c>
      <c r="B111" s="237"/>
      <c r="C111" s="237"/>
      <c r="D111" s="237"/>
      <c r="E111" s="237"/>
      <c r="F111" s="237"/>
      <c r="G111" s="237"/>
      <c r="H111" s="238"/>
      <c r="I111" s="1">
        <v>103</v>
      </c>
      <c r="J111" s="105">
        <v>2454213</v>
      </c>
      <c r="K111" s="105">
        <v>2454213.39</v>
      </c>
    </row>
    <row r="112" spans="1:11" ht="12.75">
      <c r="A112" s="236" t="s">
        <v>72</v>
      </c>
      <c r="B112" s="237"/>
      <c r="C112" s="237"/>
      <c r="D112" s="237"/>
      <c r="E112" s="237"/>
      <c r="F112" s="237"/>
      <c r="G112" s="237"/>
      <c r="H112" s="238"/>
      <c r="I112" s="1">
        <v>104</v>
      </c>
      <c r="J112" s="105"/>
      <c r="K112" s="105"/>
    </row>
    <row r="113" spans="1:11" ht="12.75">
      <c r="A113" s="236" t="s">
        <v>73</v>
      </c>
      <c r="B113" s="237"/>
      <c r="C113" s="237"/>
      <c r="D113" s="237"/>
      <c r="E113" s="237"/>
      <c r="F113" s="237"/>
      <c r="G113" s="237"/>
      <c r="H113" s="238"/>
      <c r="I113" s="1">
        <v>105</v>
      </c>
      <c r="J113" s="105">
        <v>9175160</v>
      </c>
      <c r="K113" s="105">
        <v>63140675</v>
      </c>
    </row>
    <row r="114" spans="1:11" ht="12.75">
      <c r="A114" s="215" t="s">
        <v>74</v>
      </c>
      <c r="B114" s="216"/>
      <c r="C114" s="216"/>
      <c r="D114" s="216"/>
      <c r="E114" s="216"/>
      <c r="F114" s="216"/>
      <c r="G114" s="216"/>
      <c r="H114" s="217"/>
      <c r="I114" s="1">
        <v>106</v>
      </c>
      <c r="J114" s="105">
        <v>28572573</v>
      </c>
      <c r="K114" s="105">
        <v>49587927.47</v>
      </c>
    </row>
    <row r="115" spans="1:11" ht="12.75">
      <c r="A115" s="215" t="s">
        <v>186</v>
      </c>
      <c r="B115" s="216"/>
      <c r="C115" s="216"/>
      <c r="D115" s="216"/>
      <c r="E115" s="216"/>
      <c r="F115" s="216"/>
      <c r="G115" s="216"/>
      <c r="H115" s="217"/>
      <c r="I115" s="1">
        <v>107</v>
      </c>
      <c r="J115" s="112">
        <f>J70+J87+J91+J101+J114</f>
        <v>1575741293</v>
      </c>
      <c r="K115" s="112">
        <f>K70+K87+K91+K101+K114</f>
        <v>1567124632.5865998</v>
      </c>
    </row>
    <row r="116" spans="1:11" ht="12.75">
      <c r="A116" s="225" t="s">
        <v>75</v>
      </c>
      <c r="B116" s="226"/>
      <c r="C116" s="226"/>
      <c r="D116" s="226"/>
      <c r="E116" s="226"/>
      <c r="F116" s="226"/>
      <c r="G116" s="226"/>
      <c r="H116" s="227"/>
      <c r="I116" s="2">
        <v>108</v>
      </c>
      <c r="J116" s="106">
        <v>157967000</v>
      </c>
      <c r="K116" s="106">
        <v>144869261.9</v>
      </c>
    </row>
    <row r="117" spans="1:11" ht="12.75">
      <c r="A117" s="228" t="s">
        <v>76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ht="12.75">
      <c r="A118" s="232" t="s">
        <v>77</v>
      </c>
      <c r="B118" s="233"/>
      <c r="C118" s="233"/>
      <c r="D118" s="233"/>
      <c r="E118" s="233"/>
      <c r="F118" s="233"/>
      <c r="G118" s="233"/>
      <c r="H118" s="233"/>
      <c r="I118" s="234"/>
      <c r="J118" s="234"/>
      <c r="K118" s="235"/>
    </row>
    <row r="119" spans="1:11" ht="12.75">
      <c r="A119" s="236" t="s">
        <v>341</v>
      </c>
      <c r="B119" s="237"/>
      <c r="C119" s="237"/>
      <c r="D119" s="237"/>
      <c r="E119" s="237"/>
      <c r="F119" s="237"/>
      <c r="G119" s="237"/>
      <c r="H119" s="238"/>
      <c r="I119" s="1">
        <v>109</v>
      </c>
      <c r="J119" s="105">
        <v>410362398</v>
      </c>
      <c r="K119" s="114">
        <v>367292419</v>
      </c>
    </row>
    <row r="120" spans="1:11" ht="12.75" customHeight="1">
      <c r="A120" s="218" t="s">
        <v>340</v>
      </c>
      <c r="B120" s="219"/>
      <c r="C120" s="219"/>
      <c r="D120" s="219"/>
      <c r="E120" s="219"/>
      <c r="F120" s="219"/>
      <c r="G120" s="219"/>
      <c r="H120" s="220"/>
      <c r="I120" s="4">
        <v>110</v>
      </c>
      <c r="J120" s="106">
        <v>-521824</v>
      </c>
      <c r="K120" s="115">
        <v>-533177.4129000034</v>
      </c>
    </row>
    <row r="121" spans="1:11" ht="23.25" customHeight="1">
      <c r="A121" s="221" t="s">
        <v>78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  <row r="122" spans="1:11" ht="12.75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4:H14"/>
    <mergeCell ref="A15:H15"/>
    <mergeCell ref="A6:H6"/>
    <mergeCell ref="A7:K7"/>
    <mergeCell ref="A8:H8"/>
    <mergeCell ref="A9:H9"/>
    <mergeCell ref="A1:K1"/>
    <mergeCell ref="A2:K2"/>
    <mergeCell ref="A4:K4"/>
    <mergeCell ref="A5:H5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64:H64"/>
    <mergeCell ref="A65:H65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80:H80"/>
    <mergeCell ref="A81:H81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96:H96"/>
    <mergeCell ref="A97:H97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112:H112"/>
    <mergeCell ref="A113:H113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4:H114"/>
    <mergeCell ref="A115:H115"/>
    <mergeCell ref="A120:H120"/>
    <mergeCell ref="A121:K121"/>
    <mergeCell ref="A122:K122"/>
    <mergeCell ref="A116:H116"/>
    <mergeCell ref="A117:K117"/>
    <mergeCell ref="A118:K118"/>
    <mergeCell ref="A119:H119"/>
  </mergeCells>
  <dataValidations count="1">
    <dataValidation allowBlank="1" sqref="J70:K116 J8:K68 J119:K120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A35" sqref="A35:H35"/>
    </sheetView>
  </sheetViews>
  <sheetFormatPr defaultColWidth="9.140625" defaultRowHeight="12.75"/>
  <cols>
    <col min="1" max="9" width="9.140625" style="38" customWidth="1"/>
    <col min="10" max="10" width="9.8515625" style="38" customWidth="1"/>
    <col min="11" max="11" width="10.00390625" style="38" customWidth="1"/>
    <col min="12" max="12" width="9.8515625" style="38" customWidth="1"/>
    <col min="13" max="13" width="10.28125" style="38" customWidth="1"/>
    <col min="14" max="14" width="9.140625" style="38" customWidth="1"/>
    <col min="15" max="15" width="9.28125" style="38" bestFit="1" customWidth="1"/>
    <col min="16" max="16384" width="9.140625" style="38" customWidth="1"/>
  </cols>
  <sheetData>
    <row r="1" spans="1:13" ht="12.7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 customHeight="1">
      <c r="A2" s="260" t="s">
        <v>348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61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 customHeight="1">
      <c r="A4" s="263" t="s">
        <v>236</v>
      </c>
      <c r="B4" s="263"/>
      <c r="C4" s="263"/>
      <c r="D4" s="263"/>
      <c r="E4" s="263"/>
      <c r="F4" s="263"/>
      <c r="G4" s="263"/>
      <c r="H4" s="263"/>
      <c r="I4" s="41" t="s">
        <v>237</v>
      </c>
      <c r="J4" s="262" t="s">
        <v>238</v>
      </c>
      <c r="K4" s="262"/>
      <c r="L4" s="262" t="s">
        <v>239</v>
      </c>
      <c r="M4" s="262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41"/>
      <c r="J5" s="43" t="s">
        <v>240</v>
      </c>
      <c r="K5" s="43" t="s">
        <v>241</v>
      </c>
      <c r="L5" s="43" t="s">
        <v>240</v>
      </c>
      <c r="M5" s="43" t="s">
        <v>241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44">
        <v>2</v>
      </c>
      <c r="J6" s="43">
        <v>3</v>
      </c>
      <c r="K6" s="43">
        <v>4</v>
      </c>
      <c r="L6" s="43">
        <v>5</v>
      </c>
      <c r="M6" s="43">
        <v>6</v>
      </c>
    </row>
    <row r="7" spans="1:13" ht="12.75" customHeight="1">
      <c r="A7" s="232" t="s">
        <v>242</v>
      </c>
      <c r="B7" s="233"/>
      <c r="C7" s="233"/>
      <c r="D7" s="233"/>
      <c r="E7" s="233"/>
      <c r="F7" s="233"/>
      <c r="G7" s="233"/>
      <c r="H7" s="247"/>
      <c r="I7" s="3">
        <v>111</v>
      </c>
      <c r="J7" s="113">
        <f>SUM(J8:J9)</f>
        <v>120919183.15</v>
      </c>
      <c r="K7" s="113">
        <f>SUM(K8:K9)</f>
        <v>88877808</v>
      </c>
      <c r="L7" s="113">
        <f>SUM(L8:L9)</f>
        <v>69207951.77000001</v>
      </c>
      <c r="M7" s="113">
        <f>SUM(M8:M9)</f>
        <v>31523776.280000005</v>
      </c>
    </row>
    <row r="8" spans="1:13" ht="12.75" customHeight="1">
      <c r="A8" s="215" t="s">
        <v>243</v>
      </c>
      <c r="B8" s="216"/>
      <c r="C8" s="216"/>
      <c r="D8" s="216"/>
      <c r="E8" s="216"/>
      <c r="F8" s="216"/>
      <c r="G8" s="216"/>
      <c r="H8" s="217"/>
      <c r="I8" s="1">
        <v>112</v>
      </c>
      <c r="J8" s="105">
        <v>116755747.18</v>
      </c>
      <c r="K8" s="105">
        <v>85344100</v>
      </c>
      <c r="L8" s="105">
        <v>67850287.12</v>
      </c>
      <c r="M8" s="105">
        <v>31026836.150000006</v>
      </c>
    </row>
    <row r="9" spans="1:13" ht="12.75" customHeight="1">
      <c r="A9" s="215" t="s">
        <v>79</v>
      </c>
      <c r="B9" s="216"/>
      <c r="C9" s="216"/>
      <c r="D9" s="216"/>
      <c r="E9" s="216"/>
      <c r="F9" s="216"/>
      <c r="G9" s="216"/>
      <c r="H9" s="217"/>
      <c r="I9" s="1">
        <v>113</v>
      </c>
      <c r="J9" s="105">
        <v>4163435.97</v>
      </c>
      <c r="K9" s="105">
        <v>3533708</v>
      </c>
      <c r="L9" s="105">
        <v>1357664.65</v>
      </c>
      <c r="M9" s="105">
        <v>496940.13</v>
      </c>
    </row>
    <row r="10" spans="1:13" ht="12.75" customHeight="1">
      <c r="A10" s="215" t="s">
        <v>244</v>
      </c>
      <c r="B10" s="216"/>
      <c r="C10" s="216"/>
      <c r="D10" s="216"/>
      <c r="E10" s="216"/>
      <c r="F10" s="216"/>
      <c r="G10" s="216"/>
      <c r="H10" s="217"/>
      <c r="I10" s="1">
        <v>114</v>
      </c>
      <c r="J10" s="112">
        <f>J11+J12+J16+J20+J21+J22+J25+J26</f>
        <v>120723535.16000001</v>
      </c>
      <c r="K10" s="112">
        <f>K11+K12+K16+K20+K21+K22+K25+K26</f>
        <v>76949806</v>
      </c>
      <c r="L10" s="112">
        <f>L11+L12+L16+L20+L21+L22+L25+L26</f>
        <v>87965308.69000001</v>
      </c>
      <c r="M10" s="112">
        <f>M11+M12+M16+M20+M21+M22+M25+M26</f>
        <v>40444690.48</v>
      </c>
    </row>
    <row r="11" spans="1:13" ht="12.75" customHeight="1">
      <c r="A11" s="215" t="s">
        <v>245</v>
      </c>
      <c r="B11" s="216"/>
      <c r="C11" s="216"/>
      <c r="D11" s="216"/>
      <c r="E11" s="216"/>
      <c r="F11" s="216"/>
      <c r="G11" s="216"/>
      <c r="H11" s="217"/>
      <c r="I11" s="1">
        <v>115</v>
      </c>
      <c r="J11" s="105">
        <v>13910117.14</v>
      </c>
      <c r="K11" s="105">
        <v>16425712</v>
      </c>
      <c r="L11" s="105">
        <v>15838120</v>
      </c>
      <c r="M11" s="105">
        <v>9525249.89</v>
      </c>
    </row>
    <row r="12" spans="1:13" ht="12.75" customHeight="1">
      <c r="A12" s="215" t="s">
        <v>246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12">
        <f>SUM(J13:J15)</f>
        <v>80948238</v>
      </c>
      <c r="K12" s="112">
        <f>SUM(K13:K15)</f>
        <v>47792895</v>
      </c>
      <c r="L12" s="112">
        <f>SUM(L13:L15)</f>
        <v>36237490.03</v>
      </c>
      <c r="M12" s="112">
        <v>14892961.169999998</v>
      </c>
    </row>
    <row r="13" spans="1:13" ht="12.75" customHeight="1">
      <c r="A13" s="236" t="s">
        <v>247</v>
      </c>
      <c r="B13" s="237"/>
      <c r="C13" s="237"/>
      <c r="D13" s="237"/>
      <c r="E13" s="237"/>
      <c r="F13" s="237"/>
      <c r="G13" s="237"/>
      <c r="H13" s="238"/>
      <c r="I13" s="1">
        <v>117</v>
      </c>
      <c r="J13" s="105">
        <v>1284538</v>
      </c>
      <c r="K13" s="105">
        <v>437422</v>
      </c>
      <c r="L13" s="105">
        <v>2897091.22</v>
      </c>
      <c r="M13" s="105">
        <v>1135147.24</v>
      </c>
    </row>
    <row r="14" spans="1:13" ht="12.75" customHeight="1">
      <c r="A14" s="236" t="s">
        <v>248</v>
      </c>
      <c r="B14" s="237"/>
      <c r="C14" s="237"/>
      <c r="D14" s="237"/>
      <c r="E14" s="237"/>
      <c r="F14" s="237"/>
      <c r="G14" s="237"/>
      <c r="H14" s="238"/>
      <c r="I14" s="1">
        <v>118</v>
      </c>
      <c r="J14" s="105"/>
      <c r="K14" s="105"/>
      <c r="L14" s="105"/>
      <c r="M14" s="105"/>
    </row>
    <row r="15" spans="1:13" ht="12.75" customHeight="1">
      <c r="A15" s="236" t="s">
        <v>249</v>
      </c>
      <c r="B15" s="237"/>
      <c r="C15" s="237"/>
      <c r="D15" s="237"/>
      <c r="E15" s="237"/>
      <c r="F15" s="237"/>
      <c r="G15" s="237"/>
      <c r="H15" s="238"/>
      <c r="I15" s="1">
        <v>119</v>
      </c>
      <c r="J15" s="105">
        <v>79663700</v>
      </c>
      <c r="K15" s="105">
        <v>47355473</v>
      </c>
      <c r="L15" s="105">
        <v>33340398.810000002</v>
      </c>
      <c r="M15" s="105">
        <v>13757813.93</v>
      </c>
    </row>
    <row r="16" spans="1:13" ht="12.75" customHeight="1">
      <c r="A16" s="215" t="s">
        <v>250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12">
        <f>SUM(J17:J19)</f>
        <v>15195326.110000001</v>
      </c>
      <c r="K16" s="112">
        <f>SUM(K17:K19)</f>
        <v>7811520</v>
      </c>
      <c r="L16" s="112">
        <f>SUM(L17:L19)</f>
        <v>15113592.7</v>
      </c>
      <c r="M16" s="112">
        <v>7544834.61</v>
      </c>
    </row>
    <row r="17" spans="1:13" ht="12.75" customHeight="1">
      <c r="A17" s="236" t="s">
        <v>251</v>
      </c>
      <c r="B17" s="237"/>
      <c r="C17" s="237"/>
      <c r="D17" s="237"/>
      <c r="E17" s="237"/>
      <c r="F17" s="237"/>
      <c r="G17" s="237"/>
      <c r="H17" s="238"/>
      <c r="I17" s="1">
        <v>121</v>
      </c>
      <c r="J17" s="105">
        <v>9729951.920000002</v>
      </c>
      <c r="K17" s="105">
        <v>4997725</v>
      </c>
      <c r="L17" s="105">
        <v>9506557.36</v>
      </c>
      <c r="M17" s="105">
        <v>4752112.74</v>
      </c>
    </row>
    <row r="18" spans="1:13" ht="12.75" customHeight="1">
      <c r="A18" s="236" t="s">
        <v>252</v>
      </c>
      <c r="B18" s="237"/>
      <c r="C18" s="237"/>
      <c r="D18" s="237"/>
      <c r="E18" s="237"/>
      <c r="F18" s="237"/>
      <c r="G18" s="237"/>
      <c r="H18" s="238"/>
      <c r="I18" s="1">
        <v>122</v>
      </c>
      <c r="J18" s="105">
        <v>3376925</v>
      </c>
      <c r="K18" s="105">
        <v>1638544</v>
      </c>
      <c r="L18" s="105">
        <v>3533278.7</v>
      </c>
      <c r="M18" s="105">
        <v>1783485.11</v>
      </c>
    </row>
    <row r="19" spans="1:13" ht="12.75" customHeight="1">
      <c r="A19" s="236" t="s">
        <v>253</v>
      </c>
      <c r="B19" s="237"/>
      <c r="C19" s="237"/>
      <c r="D19" s="237"/>
      <c r="E19" s="237"/>
      <c r="F19" s="237"/>
      <c r="G19" s="237"/>
      <c r="H19" s="238"/>
      <c r="I19" s="1">
        <v>123</v>
      </c>
      <c r="J19" s="105">
        <v>2088449.19</v>
      </c>
      <c r="K19" s="105">
        <v>1175251</v>
      </c>
      <c r="L19" s="105">
        <v>2073756.64</v>
      </c>
      <c r="M19" s="105">
        <v>1009236.76</v>
      </c>
    </row>
    <row r="20" spans="1:13" ht="12.75" customHeight="1">
      <c r="A20" s="215" t="s">
        <v>254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05">
        <v>2414618.04</v>
      </c>
      <c r="K20" s="105">
        <v>1148138</v>
      </c>
      <c r="L20" s="105">
        <v>2348786</v>
      </c>
      <c r="M20" s="105">
        <v>1171589.5</v>
      </c>
    </row>
    <row r="21" spans="1:13" ht="12.75" customHeight="1">
      <c r="A21" s="215" t="s">
        <v>255</v>
      </c>
      <c r="B21" s="216"/>
      <c r="C21" s="216"/>
      <c r="D21" s="216"/>
      <c r="E21" s="216"/>
      <c r="F21" s="216"/>
      <c r="G21" s="216"/>
      <c r="H21" s="217"/>
      <c r="I21" s="1">
        <v>125</v>
      </c>
      <c r="J21" s="105">
        <v>8255235.87</v>
      </c>
      <c r="K21" s="105">
        <v>3771541</v>
      </c>
      <c r="L21" s="105">
        <v>7798397.960000003</v>
      </c>
      <c r="M21" s="105">
        <v>4577278.85</v>
      </c>
    </row>
    <row r="22" spans="1:13" ht="12.75" customHeight="1">
      <c r="A22" s="215" t="s">
        <v>256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12">
        <f>SUM(J23:J24)</f>
        <v>0</v>
      </c>
      <c r="K22" s="112">
        <f>SUM(K23:K24)</f>
        <v>0</v>
      </c>
      <c r="L22" s="112">
        <f>SUM(L23:L24)</f>
        <v>2729275.93</v>
      </c>
      <c r="M22" s="112">
        <f>SUM(M23:M24)</f>
        <v>2729275.93</v>
      </c>
    </row>
    <row r="23" spans="1:13" ht="12.75" customHeight="1">
      <c r="A23" s="236" t="s">
        <v>257</v>
      </c>
      <c r="B23" s="237"/>
      <c r="C23" s="237"/>
      <c r="D23" s="237"/>
      <c r="E23" s="237"/>
      <c r="F23" s="237"/>
      <c r="G23" s="237"/>
      <c r="H23" s="238"/>
      <c r="I23" s="1">
        <v>127</v>
      </c>
      <c r="J23" s="105"/>
      <c r="K23" s="105"/>
      <c r="L23" s="105"/>
      <c r="M23" s="105"/>
    </row>
    <row r="24" spans="1:13" ht="12.75" customHeight="1">
      <c r="A24" s="236" t="s">
        <v>258</v>
      </c>
      <c r="B24" s="237"/>
      <c r="C24" s="237"/>
      <c r="D24" s="237"/>
      <c r="E24" s="237"/>
      <c r="F24" s="237"/>
      <c r="G24" s="237"/>
      <c r="H24" s="238"/>
      <c r="I24" s="1">
        <v>128</v>
      </c>
      <c r="J24" s="105"/>
      <c r="K24" s="105"/>
      <c r="L24" s="105">
        <v>2729275.93</v>
      </c>
      <c r="M24" s="105">
        <v>2729275.93</v>
      </c>
    </row>
    <row r="25" spans="1:13" ht="12.75" customHeight="1">
      <c r="A25" s="215" t="s">
        <v>212</v>
      </c>
      <c r="B25" s="216"/>
      <c r="C25" s="216"/>
      <c r="D25" s="216"/>
      <c r="E25" s="216"/>
      <c r="F25" s="216"/>
      <c r="G25" s="216"/>
      <c r="H25" s="217"/>
      <c r="I25" s="1">
        <v>129</v>
      </c>
      <c r="J25" s="105"/>
      <c r="K25" s="105"/>
      <c r="L25" s="105">
        <v>5174463</v>
      </c>
      <c r="M25" s="105"/>
    </row>
    <row r="26" spans="1:13" ht="12.75" customHeight="1">
      <c r="A26" s="215" t="s">
        <v>213</v>
      </c>
      <c r="B26" s="216"/>
      <c r="C26" s="216"/>
      <c r="D26" s="216"/>
      <c r="E26" s="216"/>
      <c r="F26" s="216"/>
      <c r="G26" s="216"/>
      <c r="H26" s="217"/>
      <c r="I26" s="1">
        <v>130</v>
      </c>
      <c r="J26" s="105"/>
      <c r="K26" s="105"/>
      <c r="L26" s="105">
        <v>2725183.07</v>
      </c>
      <c r="M26" s="105">
        <v>3500.529999999795</v>
      </c>
    </row>
    <row r="27" spans="1:15" ht="12.75" customHeight="1">
      <c r="A27" s="215" t="s">
        <v>259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12">
        <f>SUM(J28:J32)</f>
        <v>10745321.59</v>
      </c>
      <c r="K27" s="112">
        <f>SUM(K28:K32)</f>
        <v>3054785</v>
      </c>
      <c r="L27" s="112">
        <f>SUM(L28:L32)</f>
        <v>13371535.279999996</v>
      </c>
      <c r="M27" s="112">
        <f>SUM(M28:M32)</f>
        <v>4395040.88</v>
      </c>
      <c r="O27" s="117"/>
    </row>
    <row r="28" spans="1:13" ht="27" customHeight="1">
      <c r="A28" s="215" t="s">
        <v>337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105"/>
      <c r="K28" s="105"/>
      <c r="L28" s="105"/>
      <c r="M28" s="105"/>
    </row>
    <row r="29" spans="1:13" ht="29.25" customHeight="1">
      <c r="A29" s="215" t="s">
        <v>260</v>
      </c>
      <c r="B29" s="216"/>
      <c r="C29" s="216"/>
      <c r="D29" s="216"/>
      <c r="E29" s="216"/>
      <c r="F29" s="216"/>
      <c r="G29" s="216"/>
      <c r="H29" s="217"/>
      <c r="I29" s="1">
        <v>133</v>
      </c>
      <c r="J29" s="105">
        <v>9841053.59</v>
      </c>
      <c r="K29" s="105">
        <v>2157224</v>
      </c>
      <c r="L29" s="105">
        <v>12318579.169999996</v>
      </c>
      <c r="M29" s="105">
        <v>3611802.59</v>
      </c>
    </row>
    <row r="30" spans="1:13" ht="21.75" customHeight="1">
      <c r="A30" s="215" t="s">
        <v>261</v>
      </c>
      <c r="B30" s="216"/>
      <c r="C30" s="216"/>
      <c r="D30" s="216"/>
      <c r="E30" s="216"/>
      <c r="F30" s="216"/>
      <c r="G30" s="216"/>
      <c r="H30" s="217"/>
      <c r="I30" s="1">
        <v>134</v>
      </c>
      <c r="J30" s="105"/>
      <c r="K30" s="105"/>
      <c r="L30" s="105"/>
      <c r="M30" s="105"/>
    </row>
    <row r="31" spans="1:13" ht="20.25" customHeight="1">
      <c r="A31" s="215" t="s">
        <v>262</v>
      </c>
      <c r="B31" s="216"/>
      <c r="C31" s="216"/>
      <c r="D31" s="216"/>
      <c r="E31" s="216"/>
      <c r="F31" s="216"/>
      <c r="G31" s="216"/>
      <c r="H31" s="217"/>
      <c r="I31" s="1">
        <v>135</v>
      </c>
      <c r="J31" s="105">
        <v>4268</v>
      </c>
      <c r="K31" s="105">
        <v>-2439</v>
      </c>
      <c r="L31" s="105">
        <v>12394.74</v>
      </c>
      <c r="M31" s="105">
        <v>8999.34</v>
      </c>
    </row>
    <row r="32" spans="1:13" ht="12.75" customHeight="1">
      <c r="A32" s="215" t="s">
        <v>80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105">
        <v>900000</v>
      </c>
      <c r="K32" s="105">
        <v>900000</v>
      </c>
      <c r="L32" s="105">
        <v>1040561.37</v>
      </c>
      <c r="M32" s="105">
        <v>774238.95</v>
      </c>
    </row>
    <row r="33" spans="1:13" ht="12.75" customHeight="1">
      <c r="A33" s="215" t="s">
        <v>263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12">
        <f>SUM(J34:J37)</f>
        <v>36040898.57</v>
      </c>
      <c r="K33" s="112">
        <f>SUM(K34:K37)</f>
        <v>27122891</v>
      </c>
      <c r="L33" s="112">
        <f>SUM(L34:L37)</f>
        <v>36433100.440000005</v>
      </c>
      <c r="M33" s="112">
        <f>SUM(M34:M37)</f>
        <v>17770698.440000005</v>
      </c>
    </row>
    <row r="34" spans="1:13" ht="30" customHeight="1">
      <c r="A34" s="215" t="s">
        <v>338</v>
      </c>
      <c r="B34" s="216"/>
      <c r="C34" s="216"/>
      <c r="D34" s="216"/>
      <c r="E34" s="216"/>
      <c r="F34" s="216"/>
      <c r="G34" s="216"/>
      <c r="H34" s="217"/>
      <c r="I34" s="1">
        <v>138</v>
      </c>
      <c r="J34" s="105"/>
      <c r="K34" s="105"/>
      <c r="L34" s="105"/>
      <c r="M34" s="105"/>
    </row>
    <row r="35" spans="1:13" ht="27.75" customHeight="1">
      <c r="A35" s="215" t="s">
        <v>264</v>
      </c>
      <c r="B35" s="216"/>
      <c r="C35" s="216"/>
      <c r="D35" s="216"/>
      <c r="E35" s="216"/>
      <c r="F35" s="216"/>
      <c r="G35" s="216"/>
      <c r="H35" s="217"/>
      <c r="I35" s="1">
        <v>139</v>
      </c>
      <c r="J35" s="105">
        <v>31368342.96</v>
      </c>
      <c r="K35" s="105">
        <v>23806135</v>
      </c>
      <c r="L35" s="105">
        <v>35997687.34</v>
      </c>
      <c r="M35" s="105">
        <v>17770698.440000005</v>
      </c>
    </row>
    <row r="36" spans="1:13" ht="12.75" customHeight="1">
      <c r="A36" s="215" t="s">
        <v>265</v>
      </c>
      <c r="B36" s="216"/>
      <c r="C36" s="216"/>
      <c r="D36" s="216"/>
      <c r="E36" s="216"/>
      <c r="F36" s="216"/>
      <c r="G36" s="216"/>
      <c r="H36" s="217"/>
      <c r="I36" s="1">
        <v>140</v>
      </c>
      <c r="J36" s="105">
        <v>4672555.61</v>
      </c>
      <c r="K36" s="105">
        <v>3316756</v>
      </c>
      <c r="L36" s="105"/>
      <c r="M36" s="105"/>
    </row>
    <row r="37" spans="1:13" ht="12.75" customHeight="1">
      <c r="A37" s="215" t="s">
        <v>266</v>
      </c>
      <c r="B37" s="216"/>
      <c r="C37" s="216"/>
      <c r="D37" s="216"/>
      <c r="E37" s="216"/>
      <c r="F37" s="216"/>
      <c r="G37" s="216"/>
      <c r="H37" s="217"/>
      <c r="I37" s="1">
        <v>141</v>
      </c>
      <c r="J37" s="105"/>
      <c r="K37" s="105"/>
      <c r="L37" s="105">
        <v>435413.1</v>
      </c>
      <c r="M37" s="105"/>
    </row>
    <row r="38" spans="1:13" ht="12.75" customHeight="1">
      <c r="A38" s="215" t="s">
        <v>267</v>
      </c>
      <c r="B38" s="216"/>
      <c r="C38" s="216"/>
      <c r="D38" s="216"/>
      <c r="E38" s="216"/>
      <c r="F38" s="216"/>
      <c r="G38" s="216"/>
      <c r="H38" s="217"/>
      <c r="I38" s="1">
        <v>142</v>
      </c>
      <c r="J38" s="105"/>
      <c r="K38" s="105"/>
      <c r="L38" s="105"/>
      <c r="M38" s="105"/>
    </row>
    <row r="39" spans="1:13" ht="12.75" customHeight="1">
      <c r="A39" s="215" t="s">
        <v>268</v>
      </c>
      <c r="B39" s="216"/>
      <c r="C39" s="216"/>
      <c r="D39" s="216"/>
      <c r="E39" s="216"/>
      <c r="F39" s="216"/>
      <c r="G39" s="216"/>
      <c r="H39" s="217"/>
      <c r="I39" s="1">
        <v>143</v>
      </c>
      <c r="J39" s="105"/>
      <c r="K39" s="105"/>
      <c r="L39" s="105"/>
      <c r="M39" s="105"/>
    </row>
    <row r="40" spans="1:13" ht="12.75" customHeight="1">
      <c r="A40" s="215" t="s">
        <v>269</v>
      </c>
      <c r="B40" s="216"/>
      <c r="C40" s="216"/>
      <c r="D40" s="216"/>
      <c r="E40" s="216"/>
      <c r="F40" s="216"/>
      <c r="G40" s="216"/>
      <c r="H40" s="217"/>
      <c r="I40" s="1">
        <v>144</v>
      </c>
      <c r="J40" s="105"/>
      <c r="K40" s="105"/>
      <c r="L40" s="105"/>
      <c r="M40" s="105"/>
    </row>
    <row r="41" spans="1:13" ht="12.75" customHeight="1">
      <c r="A41" s="215" t="s">
        <v>270</v>
      </c>
      <c r="B41" s="216"/>
      <c r="C41" s="216"/>
      <c r="D41" s="216"/>
      <c r="E41" s="216"/>
      <c r="F41" s="216"/>
      <c r="G41" s="216"/>
      <c r="H41" s="217"/>
      <c r="I41" s="1">
        <v>145</v>
      </c>
      <c r="J41" s="105"/>
      <c r="K41" s="105"/>
      <c r="L41" s="105"/>
      <c r="M41" s="105"/>
    </row>
    <row r="42" spans="1:13" ht="12.75" customHeight="1">
      <c r="A42" s="215" t="s">
        <v>271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112">
        <f>J7+J27+J38+J40</f>
        <v>131664504.74000001</v>
      </c>
      <c r="K42" s="112">
        <f>K7+K27+K38+K40</f>
        <v>91932593</v>
      </c>
      <c r="L42" s="112">
        <f>L7+L27+L38+L40</f>
        <v>82579487.05000001</v>
      </c>
      <c r="M42" s="112">
        <f>M7+M27+M38+M40</f>
        <v>35918817.160000004</v>
      </c>
    </row>
    <row r="43" spans="1:13" ht="12.75" customHeight="1">
      <c r="A43" s="215" t="s">
        <v>272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112">
        <f>J10+J33+J39+J41</f>
        <v>156764433.73000002</v>
      </c>
      <c r="K43" s="112">
        <f>K10+K33+K39+K41</f>
        <v>104072697</v>
      </c>
      <c r="L43" s="112">
        <f>L10+L33+L39+L41</f>
        <v>124398409.13000003</v>
      </c>
      <c r="M43" s="112">
        <f>M10+M33+M39+M41</f>
        <v>58215388.92</v>
      </c>
    </row>
    <row r="44" spans="1:13" ht="12.75" customHeight="1">
      <c r="A44" s="215" t="s">
        <v>273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12">
        <f>J42-J43</f>
        <v>-25099928.99000001</v>
      </c>
      <c r="K44" s="112">
        <f>K42-K43</f>
        <v>-12140104</v>
      </c>
      <c r="L44" s="112">
        <f>L42-L43</f>
        <v>-41818922.08000001</v>
      </c>
      <c r="M44" s="112">
        <f>M42-M43</f>
        <v>-22296571.759999998</v>
      </c>
    </row>
    <row r="45" spans="1:13" ht="12.75" customHeight="1">
      <c r="A45" s="239" t="s">
        <v>274</v>
      </c>
      <c r="B45" s="240"/>
      <c r="C45" s="240"/>
      <c r="D45" s="240"/>
      <c r="E45" s="240"/>
      <c r="F45" s="240"/>
      <c r="G45" s="240"/>
      <c r="H45" s="241"/>
      <c r="I45" s="1">
        <v>149</v>
      </c>
      <c r="J45" s="112">
        <f>IF(J42&gt;J43,J42-J43,0)</f>
        <v>0</v>
      </c>
      <c r="K45" s="112">
        <f>IF(K42&gt;K43,K42-K43,0)</f>
        <v>0</v>
      </c>
      <c r="L45" s="112">
        <f>IF(L42&gt;L43,L42-L43,0)</f>
        <v>0</v>
      </c>
      <c r="M45" s="112">
        <f>IF(M42&gt;M43,M42-M43,0)</f>
        <v>0</v>
      </c>
    </row>
    <row r="46" spans="1:13" ht="12.75" customHeight="1">
      <c r="A46" s="239" t="s">
        <v>275</v>
      </c>
      <c r="B46" s="240"/>
      <c r="C46" s="240"/>
      <c r="D46" s="240"/>
      <c r="E46" s="240"/>
      <c r="F46" s="240"/>
      <c r="G46" s="240"/>
      <c r="H46" s="241"/>
      <c r="I46" s="1">
        <v>150</v>
      </c>
      <c r="J46" s="112">
        <f>IF(J43&gt;J42,J43-J42,0)</f>
        <v>25099928.99000001</v>
      </c>
      <c r="K46" s="112">
        <f>IF(K43&gt;K42,K43-K42,0)</f>
        <v>12140104</v>
      </c>
      <c r="L46" s="112">
        <f>IF(L43&gt;L42,L43-L42,0)</f>
        <v>41818922.08000001</v>
      </c>
      <c r="M46" s="112">
        <f>IF(M43&gt;M42,M43-M42,0)</f>
        <v>22296571.759999998</v>
      </c>
    </row>
    <row r="47" spans="1:13" ht="12.75" customHeight="1">
      <c r="A47" s="215" t="s">
        <v>276</v>
      </c>
      <c r="B47" s="216"/>
      <c r="C47" s="216"/>
      <c r="D47" s="216"/>
      <c r="E47" s="216"/>
      <c r="F47" s="216"/>
      <c r="G47" s="216"/>
      <c r="H47" s="217"/>
      <c r="I47" s="1">
        <v>151</v>
      </c>
      <c r="J47" s="105"/>
      <c r="K47" s="105"/>
      <c r="L47" s="105"/>
      <c r="M47" s="105"/>
    </row>
    <row r="48" spans="1:13" ht="12.75" customHeight="1">
      <c r="A48" s="215" t="s">
        <v>81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12">
        <f>J44-J47</f>
        <v>-25099928.99000001</v>
      </c>
      <c r="K48" s="112">
        <f>K44-K47</f>
        <v>-12140104</v>
      </c>
      <c r="L48" s="112">
        <f>L44-L47</f>
        <v>-41818922.08000001</v>
      </c>
      <c r="M48" s="112">
        <f>M44-M47</f>
        <v>-22296571.759999998</v>
      </c>
    </row>
    <row r="49" spans="1:13" ht="12.75" customHeight="1">
      <c r="A49" s="239" t="s">
        <v>277</v>
      </c>
      <c r="B49" s="240"/>
      <c r="C49" s="240"/>
      <c r="D49" s="240"/>
      <c r="E49" s="240"/>
      <c r="F49" s="240"/>
      <c r="G49" s="240"/>
      <c r="H49" s="241"/>
      <c r="I49" s="1">
        <v>153</v>
      </c>
      <c r="J49" s="112">
        <f>IF(J48&gt;0,J48,0)</f>
        <v>0</v>
      </c>
      <c r="K49" s="112">
        <f>IF(K48&gt;0,K48,0)</f>
        <v>0</v>
      </c>
      <c r="L49" s="112">
        <f>IF(L48&gt;0,L48,0)</f>
        <v>0</v>
      </c>
      <c r="M49" s="112">
        <f>IF(M48&gt;0,M48,0)</f>
        <v>0</v>
      </c>
    </row>
    <row r="50" spans="1:13" ht="12.75" customHeight="1">
      <c r="A50" s="275" t="s">
        <v>278</v>
      </c>
      <c r="B50" s="276"/>
      <c r="C50" s="276"/>
      <c r="D50" s="276"/>
      <c r="E50" s="276"/>
      <c r="F50" s="276"/>
      <c r="G50" s="276"/>
      <c r="H50" s="277"/>
      <c r="I50" s="2">
        <v>154</v>
      </c>
      <c r="J50" s="109">
        <f>IF(J48&lt;0,-J48,0)</f>
        <v>25099928.99000001</v>
      </c>
      <c r="K50" s="109">
        <f>IF(K48&lt;0,-K48,0)</f>
        <v>12140104</v>
      </c>
      <c r="L50" s="109">
        <f>IF(L48&lt;0,-L48,0)</f>
        <v>41818922.08000001</v>
      </c>
      <c r="M50" s="109">
        <f>IF(M48&lt;0,-M48,0)</f>
        <v>22296571.759999998</v>
      </c>
    </row>
    <row r="51" spans="1:13" ht="12.75" customHeight="1">
      <c r="A51" s="228" t="s">
        <v>279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232" t="s">
        <v>280</v>
      </c>
      <c r="B52" s="233"/>
      <c r="C52" s="233"/>
      <c r="D52" s="233"/>
      <c r="E52" s="233"/>
      <c r="F52" s="233"/>
      <c r="G52" s="233"/>
      <c r="H52" s="233"/>
      <c r="I52" s="118"/>
      <c r="J52" s="118"/>
      <c r="K52" s="118"/>
      <c r="L52" s="118"/>
      <c r="M52" s="119"/>
    </row>
    <row r="53" spans="1:13" ht="12.75" customHeight="1">
      <c r="A53" s="271" t="s">
        <v>281</v>
      </c>
      <c r="B53" s="272"/>
      <c r="C53" s="272"/>
      <c r="D53" s="272"/>
      <c r="E53" s="272"/>
      <c r="F53" s="272"/>
      <c r="G53" s="272"/>
      <c r="H53" s="273"/>
      <c r="I53" s="1">
        <v>155</v>
      </c>
      <c r="J53" s="105">
        <v>-25061868.73244997</v>
      </c>
      <c r="K53" s="105">
        <v>-12121158.51033996</v>
      </c>
      <c r="L53" s="105">
        <v>-41807623.140499994</v>
      </c>
      <c r="M53" s="105">
        <v>-22291191.240650002</v>
      </c>
    </row>
    <row r="54" spans="1:13" ht="12.75" customHeight="1">
      <c r="A54" s="271" t="s">
        <v>282</v>
      </c>
      <c r="B54" s="272"/>
      <c r="C54" s="272"/>
      <c r="D54" s="272"/>
      <c r="E54" s="272"/>
      <c r="F54" s="272"/>
      <c r="G54" s="272"/>
      <c r="H54" s="273"/>
      <c r="I54" s="1">
        <v>156</v>
      </c>
      <c r="J54" s="106">
        <v>-38059.827550000016</v>
      </c>
      <c r="K54" s="106">
        <v>-18946.609660000016</v>
      </c>
      <c r="L54" s="106">
        <v>-11299.269499999993</v>
      </c>
      <c r="M54" s="106">
        <v>-5379.799349999991</v>
      </c>
    </row>
    <row r="55" spans="1:13" ht="12.75" customHeight="1">
      <c r="A55" s="228" t="s">
        <v>283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 customHeight="1">
      <c r="A56" s="232" t="s">
        <v>284</v>
      </c>
      <c r="B56" s="233"/>
      <c r="C56" s="233"/>
      <c r="D56" s="233"/>
      <c r="E56" s="233"/>
      <c r="F56" s="233"/>
      <c r="G56" s="233"/>
      <c r="H56" s="247"/>
      <c r="I56" s="5">
        <v>157</v>
      </c>
      <c r="J56" s="108">
        <v>-25099928.560000002</v>
      </c>
      <c r="K56" s="108">
        <v>-12140105.560000002</v>
      </c>
      <c r="L56" s="108">
        <v>-41818922</v>
      </c>
      <c r="M56" s="108">
        <v>-22296571</v>
      </c>
    </row>
    <row r="57" spans="1:13" ht="12.75" customHeight="1">
      <c r="A57" s="215" t="s">
        <v>285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12">
        <f>SUM(J58:J64)</f>
        <v>-1342996</v>
      </c>
      <c r="K57" s="112">
        <f>SUM(K58:K64)</f>
        <v>-716346.0900000001</v>
      </c>
      <c r="L57" s="112">
        <f>SUM(L58:L64)</f>
        <v>-684698.77</v>
      </c>
      <c r="M57" s="112">
        <f>SUM(M58:M64)</f>
        <v>-282214.60000000003</v>
      </c>
    </row>
    <row r="58" spans="1:13" ht="12.75" customHeight="1">
      <c r="A58" s="215" t="s">
        <v>286</v>
      </c>
      <c r="B58" s="216"/>
      <c r="C58" s="216"/>
      <c r="D58" s="216"/>
      <c r="E58" s="216"/>
      <c r="F58" s="216"/>
      <c r="G58" s="216"/>
      <c r="H58" s="217"/>
      <c r="I58" s="1">
        <v>159</v>
      </c>
      <c r="J58" s="105">
        <v>-43754</v>
      </c>
      <c r="K58" s="105">
        <v>-43754</v>
      </c>
      <c r="L58" s="105">
        <v>10843.51</v>
      </c>
      <c r="M58" s="105">
        <v>15451.51</v>
      </c>
    </row>
    <row r="59" spans="1:13" ht="12.75" customHeight="1">
      <c r="A59" s="269" t="s">
        <v>287</v>
      </c>
      <c r="B59" s="270"/>
      <c r="C59" s="270"/>
      <c r="D59" s="270"/>
      <c r="E59" s="270"/>
      <c r="F59" s="270"/>
      <c r="G59" s="270"/>
      <c r="H59" s="274"/>
      <c r="I59" s="1">
        <v>160</v>
      </c>
      <c r="J59" s="105">
        <v>-589466</v>
      </c>
      <c r="K59" s="105">
        <v>-294732.83</v>
      </c>
      <c r="L59" s="105">
        <v>-589466</v>
      </c>
      <c r="M59" s="105">
        <v>-294732.83</v>
      </c>
    </row>
    <row r="60" spans="1:13" ht="12.75" customHeight="1">
      <c r="A60" s="269" t="s">
        <v>288</v>
      </c>
      <c r="B60" s="270"/>
      <c r="C60" s="270"/>
      <c r="D60" s="270"/>
      <c r="E60" s="270"/>
      <c r="F60" s="270"/>
      <c r="G60" s="270"/>
      <c r="H60" s="274"/>
      <c r="I60" s="1">
        <v>161</v>
      </c>
      <c r="J60" s="105">
        <v>-709776</v>
      </c>
      <c r="K60" s="105">
        <v>-377859.26</v>
      </c>
      <c r="L60" s="105">
        <v>-106076.28</v>
      </c>
      <c r="M60" s="105">
        <v>-2933.28</v>
      </c>
    </row>
    <row r="61" spans="1:13" ht="12.75" customHeight="1">
      <c r="A61" s="269" t="s">
        <v>289</v>
      </c>
      <c r="B61" s="270"/>
      <c r="C61" s="270"/>
      <c r="D61" s="270"/>
      <c r="E61" s="270"/>
      <c r="F61" s="270"/>
      <c r="G61" s="270"/>
      <c r="H61" s="274"/>
      <c r="I61" s="1">
        <v>162</v>
      </c>
      <c r="J61" s="105"/>
      <c r="K61" s="105"/>
      <c r="L61" s="105"/>
      <c r="M61" s="105"/>
    </row>
    <row r="62" spans="1:13" ht="12.75" customHeight="1">
      <c r="A62" s="215" t="s">
        <v>290</v>
      </c>
      <c r="B62" s="216"/>
      <c r="C62" s="216"/>
      <c r="D62" s="216"/>
      <c r="E62" s="216"/>
      <c r="F62" s="216"/>
      <c r="G62" s="216"/>
      <c r="H62" s="217"/>
      <c r="I62" s="1">
        <v>163</v>
      </c>
      <c r="J62" s="105"/>
      <c r="K62" s="105"/>
      <c r="L62" s="105"/>
      <c r="M62" s="105"/>
    </row>
    <row r="63" spans="1:13" ht="12.75" customHeight="1">
      <c r="A63" s="215" t="s">
        <v>291</v>
      </c>
      <c r="B63" s="216"/>
      <c r="C63" s="216"/>
      <c r="D63" s="216"/>
      <c r="E63" s="216"/>
      <c r="F63" s="216"/>
      <c r="G63" s="216"/>
      <c r="H63" s="217"/>
      <c r="I63" s="1">
        <v>164</v>
      </c>
      <c r="J63" s="105"/>
      <c r="K63" s="105"/>
      <c r="L63" s="105"/>
      <c r="M63" s="105"/>
    </row>
    <row r="64" spans="1:13" ht="12.75" customHeight="1">
      <c r="A64" s="215" t="s">
        <v>292</v>
      </c>
      <c r="B64" s="216"/>
      <c r="C64" s="216"/>
      <c r="D64" s="216"/>
      <c r="E64" s="216"/>
      <c r="F64" s="216"/>
      <c r="G64" s="216"/>
      <c r="H64" s="217"/>
      <c r="I64" s="1">
        <v>165</v>
      </c>
      <c r="J64" s="105"/>
      <c r="K64" s="105"/>
      <c r="L64" s="105"/>
      <c r="M64" s="105"/>
    </row>
    <row r="65" spans="1:13" ht="12.75" customHeight="1">
      <c r="A65" s="215" t="s">
        <v>293</v>
      </c>
      <c r="B65" s="216"/>
      <c r="C65" s="216"/>
      <c r="D65" s="216"/>
      <c r="E65" s="216"/>
      <c r="F65" s="216"/>
      <c r="G65" s="216"/>
      <c r="H65" s="217"/>
      <c r="I65" s="1">
        <v>166</v>
      </c>
      <c r="J65" s="105">
        <v>-115032</v>
      </c>
      <c r="K65" s="105">
        <v>-106573</v>
      </c>
      <c r="L65" s="105">
        <v>-115264.55</v>
      </c>
      <c r="M65" s="105">
        <v>-56317.55</v>
      </c>
    </row>
    <row r="66" spans="1:13" ht="12.75" customHeight="1">
      <c r="A66" s="215" t="s">
        <v>294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12">
        <f>J57-J65</f>
        <v>-1227964</v>
      </c>
      <c r="K66" s="112">
        <f>K57-K65</f>
        <v>-609773.0900000001</v>
      </c>
      <c r="L66" s="112">
        <f>L57-L65</f>
        <v>-569434.22</v>
      </c>
      <c r="M66" s="112">
        <f>M57-M65</f>
        <v>-225897.05000000005</v>
      </c>
    </row>
    <row r="67" spans="1:13" ht="12.75" customHeight="1">
      <c r="A67" s="215" t="s">
        <v>295</v>
      </c>
      <c r="B67" s="216"/>
      <c r="C67" s="216"/>
      <c r="D67" s="216"/>
      <c r="E67" s="216"/>
      <c r="F67" s="216"/>
      <c r="G67" s="216"/>
      <c r="H67" s="217"/>
      <c r="I67" s="1">
        <v>168</v>
      </c>
      <c r="J67" s="109">
        <f>J56+J66</f>
        <v>-26327892.560000002</v>
      </c>
      <c r="K67" s="109">
        <f>K56+K66</f>
        <v>-12749878.650000002</v>
      </c>
      <c r="L67" s="109">
        <f>L56+L66</f>
        <v>-42388356.22</v>
      </c>
      <c r="M67" s="109">
        <f>M56+M66</f>
        <v>-22522468.05</v>
      </c>
    </row>
    <row r="68" spans="1:13" ht="12.75" customHeight="1">
      <c r="A68" s="267" t="s">
        <v>296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297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 customHeight="1">
      <c r="A70" s="271" t="s">
        <v>281</v>
      </c>
      <c r="B70" s="272"/>
      <c r="C70" s="272"/>
      <c r="D70" s="272"/>
      <c r="E70" s="272"/>
      <c r="F70" s="272"/>
      <c r="G70" s="272"/>
      <c r="H70" s="273"/>
      <c r="I70" s="1">
        <v>169</v>
      </c>
      <c r="J70" s="105">
        <v>-26289832.309934203</v>
      </c>
      <c r="K70" s="105">
        <v>-12730931.127824206</v>
      </c>
      <c r="L70" s="105">
        <v>-42377057</v>
      </c>
      <c r="M70" s="105">
        <v>-22517088.520150002</v>
      </c>
    </row>
    <row r="71" spans="1:13" ht="12.75" customHeight="1">
      <c r="A71" s="264" t="s">
        <v>282</v>
      </c>
      <c r="B71" s="265"/>
      <c r="C71" s="265"/>
      <c r="D71" s="265"/>
      <c r="E71" s="265"/>
      <c r="F71" s="265"/>
      <c r="G71" s="265"/>
      <c r="H71" s="266"/>
      <c r="I71" s="4">
        <v>170</v>
      </c>
      <c r="J71" s="106">
        <v>-38059.827550000016</v>
      </c>
      <c r="K71" s="106">
        <v>-18946.609660000016</v>
      </c>
      <c r="L71" s="106">
        <v>-11299</v>
      </c>
      <c r="M71" s="106">
        <v>-5379.529849999998</v>
      </c>
    </row>
  </sheetData>
  <sheetProtection/>
  <mergeCells count="73"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61:H61"/>
    <mergeCell ref="A46:H46"/>
    <mergeCell ref="A49:H49"/>
    <mergeCell ref="A48:H48"/>
    <mergeCell ref="A52:H52"/>
    <mergeCell ref="A50:H50"/>
    <mergeCell ref="A71:H71"/>
    <mergeCell ref="A65:H65"/>
    <mergeCell ref="A66:H66"/>
    <mergeCell ref="A67:H67"/>
    <mergeCell ref="A68:M68"/>
    <mergeCell ref="A69:M69"/>
    <mergeCell ref="A70:H70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35:H35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15:H15"/>
    <mergeCell ref="A14:H14"/>
    <mergeCell ref="A16:H16"/>
    <mergeCell ref="A1:M1"/>
    <mergeCell ref="A8:H8"/>
    <mergeCell ref="A2:M2"/>
    <mergeCell ref="A3:M3"/>
    <mergeCell ref="J4:K4"/>
    <mergeCell ref="L4:M4"/>
    <mergeCell ref="A5:H5"/>
    <mergeCell ref="A12:H12"/>
    <mergeCell ref="A13:H13"/>
    <mergeCell ref="A7:H7"/>
    <mergeCell ref="A9:H9"/>
    <mergeCell ref="A10:H10"/>
    <mergeCell ref="A11:H11"/>
    <mergeCell ref="A31:H31"/>
    <mergeCell ref="A41:H41"/>
    <mergeCell ref="A38:H38"/>
    <mergeCell ref="A32:H32"/>
    <mergeCell ref="A34:H34"/>
    <mergeCell ref="A33:H33"/>
    <mergeCell ref="A17:H17"/>
    <mergeCell ref="A30:H30"/>
    <mergeCell ref="A29:H29"/>
    <mergeCell ref="A28:H28"/>
    <mergeCell ref="A23:H23"/>
    <mergeCell ref="A18:H18"/>
  </mergeCells>
  <dataValidations count="1">
    <dataValidation allowBlank="1" sqref="J7:M50 J53:M54 J56:M67 J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O52" sqref="O52"/>
    </sheetView>
  </sheetViews>
  <sheetFormatPr defaultColWidth="9.140625" defaultRowHeight="12.75"/>
  <cols>
    <col min="1" max="9" width="9.140625" style="38" customWidth="1"/>
    <col min="10" max="11" width="10.7109375" style="38" customWidth="1"/>
    <col min="12" max="16384" width="9.140625" style="38" customWidth="1"/>
  </cols>
  <sheetData>
    <row r="1" spans="1:11" ht="12.75" customHeight="1">
      <c r="A1" s="284" t="s">
        <v>82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349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>
      <c r="A4" s="281" t="s">
        <v>345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1" ht="24">
      <c r="A5" s="286" t="s">
        <v>5</v>
      </c>
      <c r="B5" s="286"/>
      <c r="C5" s="286"/>
      <c r="D5" s="286"/>
      <c r="E5" s="286"/>
      <c r="F5" s="286"/>
      <c r="G5" s="286"/>
      <c r="H5" s="286"/>
      <c r="I5" s="52" t="s">
        <v>6</v>
      </c>
      <c r="J5" s="52" t="s">
        <v>7</v>
      </c>
      <c r="K5" s="52" t="s">
        <v>8</v>
      </c>
    </row>
    <row r="6" spans="1:11" ht="12.75">
      <c r="A6" s="280">
        <v>1</v>
      </c>
      <c r="B6" s="280"/>
      <c r="C6" s="280"/>
      <c r="D6" s="280"/>
      <c r="E6" s="280"/>
      <c r="F6" s="280"/>
      <c r="G6" s="280"/>
      <c r="H6" s="280"/>
      <c r="I6" s="45">
        <v>2</v>
      </c>
      <c r="J6" s="46" t="s">
        <v>2</v>
      </c>
      <c r="K6" s="46" t="s">
        <v>3</v>
      </c>
    </row>
    <row r="7" spans="1:11" ht="19.5" customHeight="1">
      <c r="A7" s="228" t="s">
        <v>83</v>
      </c>
      <c r="B7" s="229"/>
      <c r="C7" s="229"/>
      <c r="D7" s="229"/>
      <c r="E7" s="229"/>
      <c r="F7" s="229"/>
      <c r="G7" s="229"/>
      <c r="H7" s="229"/>
      <c r="I7" s="278"/>
      <c r="J7" s="278"/>
      <c r="K7" s="279"/>
    </row>
    <row r="8" spans="1:11" ht="16.5" customHeight="1">
      <c r="A8" s="236" t="s">
        <v>84</v>
      </c>
      <c r="B8" s="237"/>
      <c r="C8" s="237"/>
      <c r="D8" s="237"/>
      <c r="E8" s="237"/>
      <c r="F8" s="237"/>
      <c r="G8" s="237"/>
      <c r="H8" s="237"/>
      <c r="I8" s="1">
        <v>1</v>
      </c>
      <c r="J8" s="107">
        <v>-25061868.73244997</v>
      </c>
      <c r="K8" s="105">
        <v>-41807623.140499994</v>
      </c>
    </row>
    <row r="9" spans="1:11" ht="16.5" customHeight="1">
      <c r="A9" s="236" t="s">
        <v>85</v>
      </c>
      <c r="B9" s="237"/>
      <c r="C9" s="237"/>
      <c r="D9" s="237"/>
      <c r="E9" s="237"/>
      <c r="F9" s="237"/>
      <c r="G9" s="237"/>
      <c r="H9" s="237"/>
      <c r="I9" s="1">
        <v>2</v>
      </c>
      <c r="J9" s="107">
        <v>2414618.04</v>
      </c>
      <c r="K9" s="105">
        <v>2348786</v>
      </c>
    </row>
    <row r="10" spans="1:11" ht="16.5" customHeight="1">
      <c r="A10" s="236" t="s">
        <v>86</v>
      </c>
      <c r="B10" s="237"/>
      <c r="C10" s="237"/>
      <c r="D10" s="237"/>
      <c r="E10" s="237"/>
      <c r="F10" s="237"/>
      <c r="G10" s="237"/>
      <c r="H10" s="237"/>
      <c r="I10" s="1">
        <v>3</v>
      </c>
      <c r="J10" s="107">
        <v>2294340.4799999595</v>
      </c>
      <c r="K10" s="105">
        <v>23803419.477032326</v>
      </c>
    </row>
    <row r="11" spans="1:11" ht="16.5" customHeight="1">
      <c r="A11" s="236" t="s">
        <v>87</v>
      </c>
      <c r="B11" s="237"/>
      <c r="C11" s="237"/>
      <c r="D11" s="237"/>
      <c r="E11" s="237"/>
      <c r="F11" s="237"/>
      <c r="G11" s="237"/>
      <c r="H11" s="237"/>
      <c r="I11" s="1">
        <v>4</v>
      </c>
      <c r="J11" s="107"/>
      <c r="K11" s="105"/>
    </row>
    <row r="12" spans="1:11" ht="16.5" customHeight="1">
      <c r="A12" s="236" t="s">
        <v>88</v>
      </c>
      <c r="B12" s="237"/>
      <c r="C12" s="237"/>
      <c r="D12" s="237"/>
      <c r="E12" s="237"/>
      <c r="F12" s="237"/>
      <c r="G12" s="237"/>
      <c r="H12" s="237"/>
      <c r="I12" s="1">
        <v>5</v>
      </c>
      <c r="J12" s="107">
        <v>13859017.050000072</v>
      </c>
      <c r="K12" s="105">
        <v>36853474</v>
      </c>
    </row>
    <row r="13" spans="1:11" ht="16.5" customHeight="1">
      <c r="A13" s="236" t="s">
        <v>89</v>
      </c>
      <c r="B13" s="237"/>
      <c r="C13" s="237"/>
      <c r="D13" s="237"/>
      <c r="E13" s="237"/>
      <c r="F13" s="237"/>
      <c r="G13" s="237"/>
      <c r="H13" s="237"/>
      <c r="I13" s="1">
        <v>6</v>
      </c>
      <c r="J13" s="107">
        <v>23654849.231915943</v>
      </c>
      <c r="K13" s="105">
        <v>12116789.725739166</v>
      </c>
    </row>
    <row r="14" spans="1:11" ht="12.75">
      <c r="A14" s="215" t="s">
        <v>97</v>
      </c>
      <c r="B14" s="216"/>
      <c r="C14" s="216"/>
      <c r="D14" s="216"/>
      <c r="E14" s="216"/>
      <c r="F14" s="216"/>
      <c r="G14" s="216"/>
      <c r="H14" s="216"/>
      <c r="I14" s="1">
        <v>7</v>
      </c>
      <c r="J14" s="137">
        <f>SUM(J8:J13)</f>
        <v>17160956.069466002</v>
      </c>
      <c r="K14" s="112">
        <f>SUM(K8:K13)</f>
        <v>33314846.0622715</v>
      </c>
    </row>
    <row r="15" spans="1:11" ht="12.75">
      <c r="A15" s="236" t="s">
        <v>105</v>
      </c>
      <c r="B15" s="237"/>
      <c r="C15" s="237"/>
      <c r="D15" s="237"/>
      <c r="E15" s="237"/>
      <c r="F15" s="237"/>
      <c r="G15" s="237"/>
      <c r="H15" s="237"/>
      <c r="I15" s="1">
        <v>8</v>
      </c>
      <c r="J15" s="107"/>
      <c r="K15" s="105"/>
    </row>
    <row r="16" spans="1:11" ht="12.75">
      <c r="A16" s="236" t="s">
        <v>106</v>
      </c>
      <c r="B16" s="237"/>
      <c r="C16" s="237"/>
      <c r="D16" s="237"/>
      <c r="E16" s="237"/>
      <c r="F16" s="237"/>
      <c r="G16" s="237"/>
      <c r="H16" s="237"/>
      <c r="I16" s="1">
        <v>9</v>
      </c>
      <c r="J16" s="107">
        <v>71150993</v>
      </c>
      <c r="K16" s="105">
        <v>25255515.719999745</v>
      </c>
    </row>
    <row r="17" spans="1:11" ht="12.75">
      <c r="A17" s="236" t="s">
        <v>107</v>
      </c>
      <c r="B17" s="237"/>
      <c r="C17" s="237"/>
      <c r="D17" s="237"/>
      <c r="E17" s="237"/>
      <c r="F17" s="237"/>
      <c r="G17" s="237"/>
      <c r="H17" s="237"/>
      <c r="I17" s="1">
        <v>10</v>
      </c>
      <c r="J17" s="107"/>
      <c r="K17" s="105"/>
    </row>
    <row r="18" spans="1:11" ht="12.75">
      <c r="A18" s="236" t="s">
        <v>108</v>
      </c>
      <c r="B18" s="237"/>
      <c r="C18" s="237"/>
      <c r="D18" s="237"/>
      <c r="E18" s="237"/>
      <c r="F18" s="237"/>
      <c r="G18" s="237"/>
      <c r="H18" s="237"/>
      <c r="I18" s="1">
        <v>11</v>
      </c>
      <c r="J18" s="107"/>
      <c r="K18" s="105"/>
    </row>
    <row r="19" spans="1:11" ht="12.75">
      <c r="A19" s="215" t="s">
        <v>109</v>
      </c>
      <c r="B19" s="216"/>
      <c r="C19" s="216"/>
      <c r="D19" s="216"/>
      <c r="E19" s="216"/>
      <c r="F19" s="216"/>
      <c r="G19" s="216"/>
      <c r="H19" s="216"/>
      <c r="I19" s="1">
        <v>12</v>
      </c>
      <c r="J19" s="137">
        <f>SUM(J15:J18)</f>
        <v>71150993</v>
      </c>
      <c r="K19" s="112">
        <f>SUM(K15:K18)</f>
        <v>25255515.719999745</v>
      </c>
    </row>
    <row r="20" spans="1:11" ht="12.75">
      <c r="A20" s="215" t="s">
        <v>98</v>
      </c>
      <c r="B20" s="216"/>
      <c r="C20" s="216"/>
      <c r="D20" s="216"/>
      <c r="E20" s="216"/>
      <c r="F20" s="216"/>
      <c r="G20" s="216"/>
      <c r="H20" s="216"/>
      <c r="I20" s="1">
        <v>13</v>
      </c>
      <c r="J20" s="137">
        <f>IF(J14&gt;J19,J14-J19,0)</f>
        <v>0</v>
      </c>
      <c r="K20" s="112">
        <f>IF(K14&gt;K19,K14-K19,0)</f>
        <v>8059330.342271753</v>
      </c>
    </row>
    <row r="21" spans="1:11" ht="12.75">
      <c r="A21" s="215" t="s">
        <v>99</v>
      </c>
      <c r="B21" s="216"/>
      <c r="C21" s="216"/>
      <c r="D21" s="216"/>
      <c r="E21" s="216"/>
      <c r="F21" s="216"/>
      <c r="G21" s="216"/>
      <c r="H21" s="216"/>
      <c r="I21" s="1">
        <v>14</v>
      </c>
      <c r="J21" s="137">
        <f>IF(J19&gt;J14,J19-J14,0)</f>
        <v>53990036.930534</v>
      </c>
      <c r="K21" s="112">
        <f>IF(K19&gt;K14,K19-K14,0)</f>
        <v>0</v>
      </c>
    </row>
    <row r="22" spans="1:11" ht="12.75">
      <c r="A22" s="228" t="s">
        <v>100</v>
      </c>
      <c r="B22" s="229"/>
      <c r="C22" s="229"/>
      <c r="D22" s="229"/>
      <c r="E22" s="229"/>
      <c r="F22" s="229"/>
      <c r="G22" s="229"/>
      <c r="H22" s="229"/>
      <c r="I22" s="278"/>
      <c r="J22" s="278"/>
      <c r="K22" s="279"/>
    </row>
    <row r="23" spans="1:11" ht="12.75">
      <c r="A23" s="236" t="s">
        <v>110</v>
      </c>
      <c r="B23" s="237"/>
      <c r="C23" s="237"/>
      <c r="D23" s="237"/>
      <c r="E23" s="237"/>
      <c r="F23" s="237"/>
      <c r="G23" s="237"/>
      <c r="H23" s="237"/>
      <c r="I23" s="1">
        <v>15</v>
      </c>
      <c r="J23" s="107"/>
      <c r="K23" s="105"/>
    </row>
    <row r="24" spans="1:11" ht="12.75">
      <c r="A24" s="236" t="s">
        <v>111</v>
      </c>
      <c r="B24" s="237"/>
      <c r="C24" s="237"/>
      <c r="D24" s="237"/>
      <c r="E24" s="237"/>
      <c r="F24" s="237"/>
      <c r="G24" s="237"/>
      <c r="H24" s="237"/>
      <c r="I24" s="1">
        <v>16</v>
      </c>
      <c r="J24" s="107">
        <v>6876144.58483848</v>
      </c>
      <c r="K24" s="105"/>
    </row>
    <row r="25" spans="1:11" ht="12.75">
      <c r="A25" s="236" t="s">
        <v>112</v>
      </c>
      <c r="B25" s="237"/>
      <c r="C25" s="237"/>
      <c r="D25" s="237"/>
      <c r="E25" s="237"/>
      <c r="F25" s="237"/>
      <c r="G25" s="237"/>
      <c r="H25" s="237"/>
      <c r="I25" s="1">
        <v>17</v>
      </c>
      <c r="J25" s="107"/>
      <c r="K25" s="105"/>
    </row>
    <row r="26" spans="1:11" ht="12.75">
      <c r="A26" s="236" t="s">
        <v>113</v>
      </c>
      <c r="B26" s="237"/>
      <c r="C26" s="237"/>
      <c r="D26" s="237"/>
      <c r="E26" s="237"/>
      <c r="F26" s="237"/>
      <c r="G26" s="237"/>
      <c r="H26" s="237"/>
      <c r="I26" s="1">
        <v>18</v>
      </c>
      <c r="J26" s="107"/>
      <c r="K26" s="105"/>
    </row>
    <row r="27" spans="1:11" ht="12.75">
      <c r="A27" s="236" t="s">
        <v>114</v>
      </c>
      <c r="B27" s="237"/>
      <c r="C27" s="237"/>
      <c r="D27" s="237"/>
      <c r="E27" s="237"/>
      <c r="F27" s="237"/>
      <c r="G27" s="237"/>
      <c r="H27" s="237"/>
      <c r="I27" s="1">
        <v>19</v>
      </c>
      <c r="J27" s="107">
        <v>66157518.61759722</v>
      </c>
      <c r="K27" s="105">
        <v>27385104.71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20</v>
      </c>
      <c r="J28" s="137">
        <f>SUM(J23:J27)</f>
        <v>73033663.2024357</v>
      </c>
      <c r="K28" s="112">
        <f>SUM(K23:K27)</f>
        <v>27385104.71</v>
      </c>
    </row>
    <row r="29" spans="1:11" ht="12.75">
      <c r="A29" s="236" t="s">
        <v>116</v>
      </c>
      <c r="B29" s="237"/>
      <c r="C29" s="237"/>
      <c r="D29" s="237"/>
      <c r="E29" s="237"/>
      <c r="F29" s="237"/>
      <c r="G29" s="237"/>
      <c r="H29" s="237"/>
      <c r="I29" s="1">
        <v>21</v>
      </c>
      <c r="J29" s="107">
        <v>406307</v>
      </c>
      <c r="K29" s="105">
        <v>5656081.8599999845</v>
      </c>
    </row>
    <row r="30" spans="1:11" ht="12.75">
      <c r="A30" s="236" t="s">
        <v>117</v>
      </c>
      <c r="B30" s="237"/>
      <c r="C30" s="237"/>
      <c r="D30" s="237"/>
      <c r="E30" s="237"/>
      <c r="F30" s="237"/>
      <c r="G30" s="237"/>
      <c r="H30" s="237"/>
      <c r="I30" s="1">
        <v>22</v>
      </c>
      <c r="J30" s="107"/>
      <c r="K30" s="105"/>
    </row>
    <row r="31" spans="1:11" ht="12.75">
      <c r="A31" s="236" t="s">
        <v>118</v>
      </c>
      <c r="B31" s="237"/>
      <c r="C31" s="237"/>
      <c r="D31" s="237"/>
      <c r="E31" s="237"/>
      <c r="F31" s="237"/>
      <c r="G31" s="237"/>
      <c r="H31" s="237"/>
      <c r="I31" s="1">
        <v>23</v>
      </c>
      <c r="J31" s="107"/>
      <c r="K31" s="105">
        <v>2291881.132271573</v>
      </c>
    </row>
    <row r="32" spans="1:11" ht="12.75">
      <c r="A32" s="215" t="s">
        <v>119</v>
      </c>
      <c r="B32" s="216"/>
      <c r="C32" s="216"/>
      <c r="D32" s="216"/>
      <c r="E32" s="216"/>
      <c r="F32" s="216"/>
      <c r="G32" s="216"/>
      <c r="H32" s="216"/>
      <c r="I32" s="1">
        <v>24</v>
      </c>
      <c r="J32" s="137">
        <f>SUM(J29:J31)</f>
        <v>406307</v>
      </c>
      <c r="K32" s="112">
        <f>SUM(K29:K31)</f>
        <v>7947962.992271557</v>
      </c>
    </row>
    <row r="33" spans="1:11" ht="12.75">
      <c r="A33" s="215" t="s">
        <v>102</v>
      </c>
      <c r="B33" s="216"/>
      <c r="C33" s="216"/>
      <c r="D33" s="216"/>
      <c r="E33" s="216"/>
      <c r="F33" s="216"/>
      <c r="G33" s="216"/>
      <c r="H33" s="216"/>
      <c r="I33" s="1">
        <v>25</v>
      </c>
      <c r="J33" s="137">
        <f>IF(J28&gt;J32,J28-J32,0)</f>
        <v>72627356.2024357</v>
      </c>
      <c r="K33" s="112">
        <f>IF(K28&gt;K32,K28-K32,0)</f>
        <v>19437141.717728443</v>
      </c>
    </row>
    <row r="34" spans="1:11" ht="12.75">
      <c r="A34" s="215" t="s">
        <v>101</v>
      </c>
      <c r="B34" s="216"/>
      <c r="C34" s="216"/>
      <c r="D34" s="216"/>
      <c r="E34" s="216"/>
      <c r="F34" s="216"/>
      <c r="G34" s="216"/>
      <c r="H34" s="216"/>
      <c r="I34" s="1">
        <v>26</v>
      </c>
      <c r="J34" s="137">
        <f>IF(J32&gt;J28,J32-J28,0)</f>
        <v>0</v>
      </c>
      <c r="K34" s="112">
        <f>IF(K32&gt;K28,K32-K28,0)</f>
        <v>0</v>
      </c>
    </row>
    <row r="35" spans="1:11" ht="12.75">
      <c r="A35" s="228" t="s">
        <v>90</v>
      </c>
      <c r="B35" s="229"/>
      <c r="C35" s="229"/>
      <c r="D35" s="229"/>
      <c r="E35" s="229"/>
      <c r="F35" s="229"/>
      <c r="G35" s="229"/>
      <c r="H35" s="229"/>
      <c r="I35" s="278"/>
      <c r="J35" s="278"/>
      <c r="K35" s="279"/>
    </row>
    <row r="36" spans="1:11" ht="12.75">
      <c r="A36" s="236" t="s">
        <v>120</v>
      </c>
      <c r="B36" s="237"/>
      <c r="C36" s="237"/>
      <c r="D36" s="237"/>
      <c r="E36" s="237"/>
      <c r="F36" s="237"/>
      <c r="G36" s="237"/>
      <c r="H36" s="237"/>
      <c r="I36" s="1">
        <v>27</v>
      </c>
      <c r="J36" s="107"/>
      <c r="K36" s="105"/>
    </row>
    <row r="37" spans="1:11" ht="12.75">
      <c r="A37" s="236" t="s">
        <v>121</v>
      </c>
      <c r="B37" s="237"/>
      <c r="C37" s="237"/>
      <c r="D37" s="237"/>
      <c r="E37" s="237"/>
      <c r="F37" s="237"/>
      <c r="G37" s="237"/>
      <c r="H37" s="237"/>
      <c r="I37" s="1">
        <v>28</v>
      </c>
      <c r="J37" s="107"/>
      <c r="K37" s="105"/>
    </row>
    <row r="38" spans="1:11" ht="12.75">
      <c r="A38" s="236" t="s">
        <v>122</v>
      </c>
      <c r="B38" s="237"/>
      <c r="C38" s="237"/>
      <c r="D38" s="237"/>
      <c r="E38" s="237"/>
      <c r="F38" s="237"/>
      <c r="G38" s="237"/>
      <c r="H38" s="237"/>
      <c r="I38" s="1">
        <v>29</v>
      </c>
      <c r="J38" s="107"/>
      <c r="K38" s="105"/>
    </row>
    <row r="39" spans="1:11" ht="12.75">
      <c r="A39" s="215" t="s">
        <v>123</v>
      </c>
      <c r="B39" s="216"/>
      <c r="C39" s="216"/>
      <c r="D39" s="216"/>
      <c r="E39" s="216"/>
      <c r="F39" s="216"/>
      <c r="G39" s="216"/>
      <c r="H39" s="216"/>
      <c r="I39" s="1">
        <v>30</v>
      </c>
      <c r="J39" s="137">
        <f>SUM(J36:J38)</f>
        <v>0</v>
      </c>
      <c r="K39" s="112">
        <f>SUM(K36:K38)</f>
        <v>0</v>
      </c>
    </row>
    <row r="40" spans="1:11" ht="12.75">
      <c r="A40" s="236" t="s">
        <v>124</v>
      </c>
      <c r="B40" s="237"/>
      <c r="C40" s="237"/>
      <c r="D40" s="237"/>
      <c r="E40" s="237"/>
      <c r="F40" s="237"/>
      <c r="G40" s="237"/>
      <c r="H40" s="237"/>
      <c r="I40" s="1">
        <v>31</v>
      </c>
      <c r="J40" s="107">
        <v>24797396</v>
      </c>
      <c r="K40" s="105">
        <v>22201440.640000105</v>
      </c>
    </row>
    <row r="41" spans="1:11" ht="12.75">
      <c r="A41" s="236" t="s">
        <v>125</v>
      </c>
      <c r="B41" s="237"/>
      <c r="C41" s="237"/>
      <c r="D41" s="237"/>
      <c r="E41" s="237"/>
      <c r="F41" s="237"/>
      <c r="G41" s="237"/>
      <c r="H41" s="237"/>
      <c r="I41" s="1">
        <v>32</v>
      </c>
      <c r="J41" s="107"/>
      <c r="K41" s="105"/>
    </row>
    <row r="42" spans="1:11" ht="12.75">
      <c r="A42" s="236" t="s">
        <v>126</v>
      </c>
      <c r="B42" s="237"/>
      <c r="C42" s="237"/>
      <c r="D42" s="237"/>
      <c r="E42" s="237"/>
      <c r="F42" s="237"/>
      <c r="G42" s="237"/>
      <c r="H42" s="237"/>
      <c r="I42" s="1">
        <v>33</v>
      </c>
      <c r="J42" s="107"/>
      <c r="K42" s="105"/>
    </row>
    <row r="43" spans="1:11" ht="12.75">
      <c r="A43" s="236" t="s">
        <v>127</v>
      </c>
      <c r="B43" s="237"/>
      <c r="C43" s="237"/>
      <c r="D43" s="237"/>
      <c r="E43" s="237"/>
      <c r="F43" s="237"/>
      <c r="G43" s="237"/>
      <c r="H43" s="237"/>
      <c r="I43" s="1">
        <v>34</v>
      </c>
      <c r="J43" s="107"/>
      <c r="K43" s="105"/>
    </row>
    <row r="44" spans="1:11" ht="12.75">
      <c r="A44" s="236" t="s">
        <v>128</v>
      </c>
      <c r="B44" s="237"/>
      <c r="C44" s="237"/>
      <c r="D44" s="237"/>
      <c r="E44" s="237"/>
      <c r="F44" s="237"/>
      <c r="G44" s="237"/>
      <c r="H44" s="237"/>
      <c r="I44" s="1">
        <v>35</v>
      </c>
      <c r="J44" s="107"/>
      <c r="K44" s="105"/>
    </row>
    <row r="45" spans="1:11" ht="12.75">
      <c r="A45" s="215" t="s">
        <v>129</v>
      </c>
      <c r="B45" s="216"/>
      <c r="C45" s="216"/>
      <c r="D45" s="216"/>
      <c r="E45" s="216"/>
      <c r="F45" s="216"/>
      <c r="G45" s="216"/>
      <c r="H45" s="216"/>
      <c r="I45" s="1">
        <v>36</v>
      </c>
      <c r="J45" s="137">
        <f>SUM(J40:J44)</f>
        <v>24797396</v>
      </c>
      <c r="K45" s="112">
        <f>SUM(K40:K44)</f>
        <v>22201440.640000105</v>
      </c>
    </row>
    <row r="46" spans="1:11" ht="12.75">
      <c r="A46" s="215" t="s">
        <v>103</v>
      </c>
      <c r="B46" s="216"/>
      <c r="C46" s="216"/>
      <c r="D46" s="216"/>
      <c r="E46" s="216"/>
      <c r="F46" s="216"/>
      <c r="G46" s="216"/>
      <c r="H46" s="216"/>
      <c r="I46" s="1">
        <v>37</v>
      </c>
      <c r="J46" s="137">
        <f>IF(J39&gt;J45,J39-J45,0)</f>
        <v>0</v>
      </c>
      <c r="K46" s="112">
        <f>IF(K39&gt;K45,K39-K45,0)</f>
        <v>0</v>
      </c>
    </row>
    <row r="47" spans="1:11" ht="12.75">
      <c r="A47" s="215" t="s">
        <v>104</v>
      </c>
      <c r="B47" s="216"/>
      <c r="C47" s="216"/>
      <c r="D47" s="216"/>
      <c r="E47" s="216"/>
      <c r="F47" s="216"/>
      <c r="G47" s="216"/>
      <c r="H47" s="216"/>
      <c r="I47" s="1">
        <v>38</v>
      </c>
      <c r="J47" s="137">
        <f>IF(J45&gt;J39,J45-J39,0)</f>
        <v>24797396</v>
      </c>
      <c r="K47" s="112">
        <f>IF(K45&gt;K39,K45-K39,0)</f>
        <v>22201440.640000105</v>
      </c>
    </row>
    <row r="48" spans="1:11" ht="12.75">
      <c r="A48" s="236" t="s">
        <v>91</v>
      </c>
      <c r="B48" s="237"/>
      <c r="C48" s="237"/>
      <c r="D48" s="237"/>
      <c r="E48" s="237"/>
      <c r="F48" s="237"/>
      <c r="G48" s="237"/>
      <c r="H48" s="237"/>
      <c r="I48" s="1">
        <v>39</v>
      </c>
      <c r="J48" s="137">
        <f>IF(J20-J21+J33-J34+J46-J47&gt;0,J20-J21+J33-J34+J46-J47,0)</f>
        <v>0</v>
      </c>
      <c r="K48" s="112">
        <f>IF(K20-K21+K33-K34+K46-K47&gt;0,K20-K21+K33-K34+K46-K47,0)</f>
        <v>5295031.420000091</v>
      </c>
    </row>
    <row r="49" spans="1:11" ht="12.75">
      <c r="A49" s="236" t="s">
        <v>92</v>
      </c>
      <c r="B49" s="237"/>
      <c r="C49" s="237"/>
      <c r="D49" s="237"/>
      <c r="E49" s="237"/>
      <c r="F49" s="237"/>
      <c r="G49" s="237"/>
      <c r="H49" s="237"/>
      <c r="I49" s="1">
        <v>40</v>
      </c>
      <c r="J49" s="137">
        <f>IF(J21-J20+J34-J33+J47-J46&gt;0,J21-J20+J34-J33+J47-J46,0)</f>
        <v>6160076.728098296</v>
      </c>
      <c r="K49" s="112">
        <f>IF(K21-K20+K34-K33+K47-K46&gt;0,K21-K20+K34-K33+K47-K46,0)</f>
        <v>0</v>
      </c>
    </row>
    <row r="50" spans="1:11" ht="12.75">
      <c r="A50" s="236" t="s">
        <v>93</v>
      </c>
      <c r="B50" s="237"/>
      <c r="C50" s="237"/>
      <c r="D50" s="237"/>
      <c r="E50" s="237"/>
      <c r="F50" s="237"/>
      <c r="G50" s="237"/>
      <c r="H50" s="237"/>
      <c r="I50" s="1">
        <v>41</v>
      </c>
      <c r="J50" s="107">
        <v>11960651</v>
      </c>
      <c r="K50" s="105">
        <v>4524370</v>
      </c>
    </row>
    <row r="51" spans="1:11" ht="12.75">
      <c r="A51" s="236" t="s">
        <v>94</v>
      </c>
      <c r="B51" s="237"/>
      <c r="C51" s="237"/>
      <c r="D51" s="237"/>
      <c r="E51" s="237"/>
      <c r="F51" s="237"/>
      <c r="G51" s="237"/>
      <c r="H51" s="237"/>
      <c r="I51" s="1">
        <v>42</v>
      </c>
      <c r="J51" s="107">
        <f>J20+J33+J46</f>
        <v>72627356.2024357</v>
      </c>
      <c r="K51" s="107">
        <f>K20+K33+K46</f>
        <v>27496472.060000196</v>
      </c>
    </row>
    <row r="52" spans="1:11" ht="12.75">
      <c r="A52" s="236" t="s">
        <v>95</v>
      </c>
      <c r="B52" s="237"/>
      <c r="C52" s="237"/>
      <c r="D52" s="237"/>
      <c r="E52" s="237"/>
      <c r="F52" s="237"/>
      <c r="G52" s="237"/>
      <c r="H52" s="237"/>
      <c r="I52" s="1">
        <v>43</v>
      </c>
      <c r="J52" s="107">
        <f>J21+J34+J47</f>
        <v>78787432.930534</v>
      </c>
      <c r="K52" s="107">
        <f>K21+K34+K47</f>
        <v>22201440.640000105</v>
      </c>
    </row>
    <row r="53" spans="1:11" ht="12.75">
      <c r="A53" s="218" t="s">
        <v>96</v>
      </c>
      <c r="B53" s="219"/>
      <c r="C53" s="219"/>
      <c r="D53" s="219"/>
      <c r="E53" s="219"/>
      <c r="F53" s="219"/>
      <c r="G53" s="219"/>
      <c r="H53" s="219"/>
      <c r="I53" s="4">
        <v>44</v>
      </c>
      <c r="J53" s="138">
        <f>J50+J51-J52</f>
        <v>5800574.271901697</v>
      </c>
      <c r="K53" s="109">
        <f>K50+K51-K52</f>
        <v>9819401.420000091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J23:K34 J8:K21 J36:K53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L30" sqref="L30"/>
    </sheetView>
  </sheetViews>
  <sheetFormatPr defaultColWidth="9.140625" defaultRowHeight="12.75"/>
  <cols>
    <col min="1" max="4" width="9.140625" style="49" customWidth="1"/>
    <col min="5" max="5" width="10.421875" style="49" bestFit="1" customWidth="1"/>
    <col min="6" max="9" width="9.140625" style="49" customWidth="1"/>
    <col min="10" max="11" width="10.7109375" style="49" customWidth="1"/>
    <col min="12" max="16384" width="9.140625" style="49" customWidth="1"/>
  </cols>
  <sheetData>
    <row r="1" spans="1:12" ht="12.75">
      <c r="A1" s="302" t="s">
        <v>130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48"/>
    </row>
    <row r="2" spans="1:12" ht="15.75">
      <c r="A2" s="31"/>
      <c r="B2" s="47"/>
      <c r="C2" s="289" t="s">
        <v>138</v>
      </c>
      <c r="D2" s="290"/>
      <c r="E2" s="50">
        <v>40909</v>
      </c>
      <c r="F2" s="95" t="s">
        <v>139</v>
      </c>
      <c r="G2" s="291">
        <v>41090</v>
      </c>
      <c r="H2" s="292"/>
      <c r="I2" s="47"/>
      <c r="J2" s="47"/>
      <c r="K2" s="47"/>
      <c r="L2" s="51"/>
    </row>
    <row r="3" spans="1:12" ht="15.75">
      <c r="A3" s="31"/>
      <c r="B3" s="47"/>
      <c r="C3" s="95"/>
      <c r="D3" s="96"/>
      <c r="E3" s="50"/>
      <c r="F3" s="95"/>
      <c r="G3" s="50"/>
      <c r="H3" s="97"/>
      <c r="I3" s="47"/>
      <c r="J3" s="47"/>
      <c r="K3" s="47"/>
      <c r="L3" s="51"/>
    </row>
    <row r="4" spans="1:12" ht="16.5" customHeight="1">
      <c r="A4" s="281" t="s">
        <v>344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  <c r="L4" s="51"/>
    </row>
    <row r="5" spans="1:11" ht="24">
      <c r="A5" s="286" t="s">
        <v>5</v>
      </c>
      <c r="B5" s="286"/>
      <c r="C5" s="286"/>
      <c r="D5" s="286"/>
      <c r="E5" s="286"/>
      <c r="F5" s="286"/>
      <c r="G5" s="286"/>
      <c r="H5" s="286"/>
      <c r="I5" s="52" t="s">
        <v>6</v>
      </c>
      <c r="J5" s="52" t="s">
        <v>7</v>
      </c>
      <c r="K5" s="52" t="s">
        <v>8</v>
      </c>
    </row>
    <row r="6" spans="1:11" ht="12.75">
      <c r="A6" s="293">
        <v>1</v>
      </c>
      <c r="B6" s="293"/>
      <c r="C6" s="293"/>
      <c r="D6" s="293"/>
      <c r="E6" s="293"/>
      <c r="F6" s="293"/>
      <c r="G6" s="293"/>
      <c r="H6" s="293"/>
      <c r="I6" s="54">
        <v>2</v>
      </c>
      <c r="J6" s="53" t="s">
        <v>2</v>
      </c>
      <c r="K6" s="53" t="s">
        <v>3</v>
      </c>
    </row>
    <row r="7" spans="1:11" ht="12.75" customHeight="1">
      <c r="A7" s="287" t="s">
        <v>142</v>
      </c>
      <c r="B7" s="288"/>
      <c r="C7" s="288"/>
      <c r="D7" s="288"/>
      <c r="E7" s="288"/>
      <c r="F7" s="288"/>
      <c r="G7" s="288"/>
      <c r="H7" s="288"/>
      <c r="I7" s="32">
        <v>1</v>
      </c>
      <c r="J7" s="114">
        <v>270904000</v>
      </c>
      <c r="K7" s="114">
        <v>270904000</v>
      </c>
    </row>
    <row r="8" spans="1:11" ht="12.75">
      <c r="A8" s="287" t="s">
        <v>143</v>
      </c>
      <c r="B8" s="288"/>
      <c r="C8" s="288"/>
      <c r="D8" s="288"/>
      <c r="E8" s="288"/>
      <c r="F8" s="288"/>
      <c r="G8" s="288"/>
      <c r="H8" s="288"/>
      <c r="I8" s="32">
        <v>2</v>
      </c>
      <c r="J8" s="110">
        <v>160634352</v>
      </c>
      <c r="K8" s="110">
        <v>160634352</v>
      </c>
    </row>
    <row r="9" spans="1:11" ht="12.75">
      <c r="A9" s="287" t="s">
        <v>144</v>
      </c>
      <c r="B9" s="288"/>
      <c r="C9" s="288"/>
      <c r="D9" s="288"/>
      <c r="E9" s="288"/>
      <c r="F9" s="288"/>
      <c r="G9" s="288"/>
      <c r="H9" s="288"/>
      <c r="I9" s="32">
        <v>3</v>
      </c>
      <c r="J9" s="110">
        <v>27306861</v>
      </c>
      <c r="K9" s="110">
        <v>37208748.0441999</v>
      </c>
    </row>
    <row r="10" spans="1:11" ht="12" customHeight="1">
      <c r="A10" s="287" t="s">
        <v>145</v>
      </c>
      <c r="B10" s="288"/>
      <c r="C10" s="288"/>
      <c r="D10" s="288"/>
      <c r="E10" s="288"/>
      <c r="F10" s="288"/>
      <c r="G10" s="288"/>
      <c r="H10" s="288"/>
      <c r="I10" s="32">
        <v>4</v>
      </c>
      <c r="J10" s="110"/>
      <c r="K10" s="110">
        <v>-100172676.84759998</v>
      </c>
    </row>
    <row r="11" spans="1:11" ht="12" customHeight="1">
      <c r="A11" s="287" t="s">
        <v>146</v>
      </c>
      <c r="B11" s="288"/>
      <c r="C11" s="288"/>
      <c r="D11" s="288"/>
      <c r="E11" s="288"/>
      <c r="F11" s="288"/>
      <c r="G11" s="288"/>
      <c r="H11" s="288"/>
      <c r="I11" s="32">
        <v>5</v>
      </c>
      <c r="J11" s="110">
        <v>-89588657</v>
      </c>
      <c r="K11" s="110">
        <v>-41818922.40999998</v>
      </c>
    </row>
    <row r="12" spans="1:11" ht="12" customHeight="1">
      <c r="A12" s="287" t="s">
        <v>147</v>
      </c>
      <c r="B12" s="288"/>
      <c r="C12" s="288"/>
      <c r="D12" s="288"/>
      <c r="E12" s="288"/>
      <c r="F12" s="288"/>
      <c r="G12" s="288"/>
      <c r="H12" s="288"/>
      <c r="I12" s="32">
        <v>6</v>
      </c>
      <c r="J12" s="110">
        <v>40978841</v>
      </c>
      <c r="K12" s="110">
        <v>40507267.9</v>
      </c>
    </row>
    <row r="13" spans="1:11" ht="12" customHeight="1">
      <c r="A13" s="287" t="s">
        <v>148</v>
      </c>
      <c r="B13" s="288"/>
      <c r="C13" s="288"/>
      <c r="D13" s="288"/>
      <c r="E13" s="288"/>
      <c r="F13" s="288"/>
      <c r="G13" s="288"/>
      <c r="H13" s="288"/>
      <c r="I13" s="32">
        <v>7</v>
      </c>
      <c r="J13" s="110"/>
      <c r="K13" s="110"/>
    </row>
    <row r="14" spans="1:11" ht="12" customHeight="1">
      <c r="A14" s="287" t="s">
        <v>149</v>
      </c>
      <c r="B14" s="288"/>
      <c r="C14" s="288"/>
      <c r="D14" s="288"/>
      <c r="E14" s="288"/>
      <c r="F14" s="288"/>
      <c r="G14" s="288"/>
      <c r="H14" s="288"/>
      <c r="I14" s="32">
        <v>8</v>
      </c>
      <c r="J14" s="110">
        <v>-394823</v>
      </c>
      <c r="K14" s="110">
        <v>-503527.07</v>
      </c>
    </row>
    <row r="15" spans="1:11" ht="12" customHeight="1">
      <c r="A15" s="287" t="s">
        <v>150</v>
      </c>
      <c r="B15" s="288"/>
      <c r="C15" s="288"/>
      <c r="D15" s="288"/>
      <c r="E15" s="288"/>
      <c r="F15" s="288"/>
      <c r="G15" s="288"/>
      <c r="H15" s="288"/>
      <c r="I15" s="32">
        <v>9</v>
      </c>
      <c r="J15" s="110"/>
      <c r="K15" s="110"/>
    </row>
    <row r="16" spans="1:11" ht="12.75" customHeight="1">
      <c r="A16" s="298" t="s">
        <v>131</v>
      </c>
      <c r="B16" s="299"/>
      <c r="C16" s="299"/>
      <c r="D16" s="299"/>
      <c r="E16" s="299"/>
      <c r="F16" s="299"/>
      <c r="G16" s="299"/>
      <c r="H16" s="299"/>
      <c r="I16" s="32">
        <v>10</v>
      </c>
      <c r="J16" s="116">
        <f>SUM(J7:J15)</f>
        <v>409840574</v>
      </c>
      <c r="K16" s="116">
        <f>SUM(K7:K15)</f>
        <v>366759241.6165999</v>
      </c>
    </row>
    <row r="17" spans="1:11" ht="12.75" customHeight="1">
      <c r="A17" s="287" t="s">
        <v>132</v>
      </c>
      <c r="B17" s="288"/>
      <c r="C17" s="288"/>
      <c r="D17" s="288"/>
      <c r="E17" s="288"/>
      <c r="F17" s="288"/>
      <c r="G17" s="288"/>
      <c r="H17" s="288"/>
      <c r="I17" s="32">
        <v>11</v>
      </c>
      <c r="J17" s="110">
        <v>-9342</v>
      </c>
      <c r="K17" s="110">
        <v>10843.51</v>
      </c>
    </row>
    <row r="18" spans="1:11" ht="12.75" customHeight="1">
      <c r="A18" s="287" t="s">
        <v>133</v>
      </c>
      <c r="B18" s="288"/>
      <c r="C18" s="288"/>
      <c r="D18" s="288"/>
      <c r="E18" s="288"/>
      <c r="F18" s="288"/>
      <c r="G18" s="288"/>
      <c r="H18" s="288"/>
      <c r="I18" s="32">
        <v>12</v>
      </c>
      <c r="J18" s="110"/>
      <c r="K18" s="110"/>
    </row>
    <row r="19" spans="1:11" ht="12.75" customHeight="1">
      <c r="A19" s="287" t="s">
        <v>134</v>
      </c>
      <c r="B19" s="288"/>
      <c r="C19" s="288"/>
      <c r="D19" s="288"/>
      <c r="E19" s="288"/>
      <c r="F19" s="288"/>
      <c r="G19" s="288"/>
      <c r="H19" s="288"/>
      <c r="I19" s="32">
        <v>13</v>
      </c>
      <c r="J19" s="110"/>
      <c r="K19" s="110"/>
    </row>
    <row r="20" spans="1:11" ht="12.75" customHeight="1">
      <c r="A20" s="287" t="s">
        <v>135</v>
      </c>
      <c r="B20" s="288"/>
      <c r="C20" s="288"/>
      <c r="D20" s="288"/>
      <c r="E20" s="288"/>
      <c r="F20" s="288"/>
      <c r="G20" s="288"/>
      <c r="H20" s="288"/>
      <c r="I20" s="32">
        <v>14</v>
      </c>
      <c r="J20" s="110"/>
      <c r="K20" s="110"/>
    </row>
    <row r="21" spans="1:11" ht="12.75" customHeight="1">
      <c r="A21" s="287" t="s">
        <v>136</v>
      </c>
      <c r="B21" s="288"/>
      <c r="C21" s="288"/>
      <c r="D21" s="288"/>
      <c r="E21" s="288"/>
      <c r="F21" s="288"/>
      <c r="G21" s="288"/>
      <c r="H21" s="288"/>
      <c r="I21" s="32">
        <v>15</v>
      </c>
      <c r="J21" s="110"/>
      <c r="K21" s="110"/>
    </row>
    <row r="22" spans="1:11" ht="15" customHeight="1">
      <c r="A22" s="287" t="s">
        <v>137</v>
      </c>
      <c r="B22" s="288"/>
      <c r="C22" s="288"/>
      <c r="D22" s="288"/>
      <c r="E22" s="288"/>
      <c r="F22" s="288"/>
      <c r="G22" s="288"/>
      <c r="H22" s="288"/>
      <c r="I22" s="32">
        <v>16</v>
      </c>
      <c r="J22" s="110"/>
      <c r="K22" s="110"/>
    </row>
    <row r="23" spans="1:12" ht="15" customHeight="1">
      <c r="A23" s="215" t="s">
        <v>140</v>
      </c>
      <c r="B23" s="299"/>
      <c r="C23" s="299"/>
      <c r="D23" s="299"/>
      <c r="E23" s="299"/>
      <c r="F23" s="299"/>
      <c r="G23" s="299"/>
      <c r="H23" s="299"/>
      <c r="I23" s="32">
        <v>17</v>
      </c>
      <c r="J23" s="115">
        <f>SUM(J17:J22)</f>
        <v>-9342</v>
      </c>
      <c r="K23" s="115">
        <f>SUM(K17:K22)</f>
        <v>10843.51</v>
      </c>
      <c r="L23" s="111"/>
    </row>
    <row r="24" spans="1:11" ht="15" customHeight="1">
      <c r="A24" s="304"/>
      <c r="B24" s="305"/>
      <c r="C24" s="305"/>
      <c r="D24" s="305"/>
      <c r="E24" s="305"/>
      <c r="F24" s="305"/>
      <c r="G24" s="305"/>
      <c r="H24" s="305"/>
      <c r="I24" s="306"/>
      <c r="J24" s="306"/>
      <c r="K24" s="307"/>
    </row>
    <row r="25" spans="1:11" ht="15" customHeight="1">
      <c r="A25" s="294" t="s">
        <v>342</v>
      </c>
      <c r="B25" s="295"/>
      <c r="C25" s="295"/>
      <c r="D25" s="295"/>
      <c r="E25" s="295"/>
      <c r="F25" s="295"/>
      <c r="G25" s="295"/>
      <c r="H25" s="295"/>
      <c r="I25" s="33">
        <v>18</v>
      </c>
      <c r="J25" s="114">
        <v>410362398</v>
      </c>
      <c r="K25" s="114">
        <f>K16-K26</f>
        <v>367292418.6165999</v>
      </c>
    </row>
    <row r="26" spans="1:11" ht="15" customHeight="1">
      <c r="A26" s="296" t="s">
        <v>343</v>
      </c>
      <c r="B26" s="297"/>
      <c r="C26" s="297"/>
      <c r="D26" s="297"/>
      <c r="E26" s="297"/>
      <c r="F26" s="297"/>
      <c r="G26" s="297"/>
      <c r="H26" s="297"/>
      <c r="I26" s="34">
        <v>19</v>
      </c>
      <c r="J26" s="115">
        <v>-521824</v>
      </c>
      <c r="K26" s="115">
        <v>-533177</v>
      </c>
    </row>
    <row r="27" spans="1:11" ht="30" customHeight="1">
      <c r="A27" s="300" t="s">
        <v>141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9:H9"/>
    <mergeCell ref="A10:H10"/>
    <mergeCell ref="A11:H11"/>
    <mergeCell ref="A12:H12"/>
    <mergeCell ref="A27:K27"/>
    <mergeCell ref="A1:K1"/>
    <mergeCell ref="A21:H21"/>
    <mergeCell ref="A22:H22"/>
    <mergeCell ref="A23:H23"/>
    <mergeCell ref="A24:K24"/>
    <mergeCell ref="A25:H25"/>
    <mergeCell ref="A26:H26"/>
    <mergeCell ref="A13:H13"/>
    <mergeCell ref="A14:H14"/>
    <mergeCell ref="A15:H15"/>
    <mergeCell ref="A16:H16"/>
    <mergeCell ref="A17:H17"/>
    <mergeCell ref="A18:H18"/>
    <mergeCell ref="A19:H19"/>
    <mergeCell ref="A20:H20"/>
    <mergeCell ref="A7:H7"/>
    <mergeCell ref="A8:H8"/>
    <mergeCell ref="A4:K4"/>
    <mergeCell ref="C2:D2"/>
    <mergeCell ref="G2:H2"/>
    <mergeCell ref="A5:H5"/>
    <mergeCell ref="A6:H6"/>
  </mergeCells>
  <conditionalFormatting sqref="G2:G4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7:K23 J25:K2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2012-11-27T09:38:22Z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