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<sst xmlns="http://schemas.openxmlformats.org/spreadsheetml/2006/main" count="399" uniqueCount="346">
  <si>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</si>
  <si>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</si>
  <si>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</si>
  <si>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</si>
  <si>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</si>
  <si>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</si>
  <si>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</si>
  <si>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</si>
  <si>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</si>
  <si>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</si>
  <si>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</si>
  <si>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</si>
  <si>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</si>
  <si>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</si>
  <si>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</si>
  <si>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</si>
  <si>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</si>
  <si>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</si>
  <si>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</si>
  <si>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</si>
  <si>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</si>
  <si>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</si>
  <si>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</si>
  <si>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</si>
  <si>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</si>
  <si>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</si>
  <si>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</si>
  <si>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</si>
  <si>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</si>
  <si>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</si>
  <si>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</si>
  <si>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</si>
  <si>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</si>
  <si>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</si>
  <si>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</si>
  <si>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</si>
  <si>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</si>
  <si>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</si>
  <si>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</si>
  <si>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</si>
  <si>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</si>
  <si>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</si>
  <si>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</si>
  <si>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</si>
  <si>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</si>
  <si>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</si>
  <si>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</si>
  <si>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</si>
  <si>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</si>
  <si>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</si>
  <si>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</si>
  <si>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</si>
  <si>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</si>
  <si>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</si>
  <si>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</si>
  <si>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</si>
  <si>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</si>
  <si>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</si>
  <si>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</si>
  <si>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</si>
  <si>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</si>
  <si>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</si>
  <si>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</si>
  <si>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</si>
  <si>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</si>
  <si>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</si>
  <si>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</si>
  <si>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</si>
  <si>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</si>
  <si>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</si>
  <si>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</si>
  <si>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</si>
  <si>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</si>
  <si>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</si>
  <si>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</si>
  <si>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</si>
  <si>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</si>
  <si>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</si>
  <si>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</si>
  <si>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</si>
  <si>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</si>
  <si>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</si>
  <si>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</si>
  <si>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</si>
  <si>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</si>
  <si>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</si>
  <si>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</si>
  <si>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</si>
  <si>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</si>
  <si>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</si>
  <si>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</si>
  <si>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</si>
  <si>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</si>
  <si>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</si>
  <si>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</si>
  <si>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</si>
  <si>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</si>
  <si>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</si>
  <si>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</si>
  <si>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</si>
  <si>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</si>
  <si>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</si>
  <si>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</si>
  <si>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</si>
  <si>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</si>
  <si>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</si>
  <si>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</si>
  <si>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</si>
  <si>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</si>
  <si>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</si>
  <si>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</si>
  <si>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</si>
  <si>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</si>
  <si>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</si>
  <si>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</si>
  <si>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</si>
  <si>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</si>
  <si>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</si>
  <si>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</si>
  <si>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</si>
  <si>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</si>
  <si>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</si>
  <si>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</si>
  <si>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</si>
  <si>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</si>
  <si>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</si>
  <si>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</si>
  <si>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</si>
  <si>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</si>
  <si>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</si>
  <si>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</si>
  <si>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</si>
  <si>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</si>
  <si>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</si>
  <si>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</si>
  <si>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</si>
  <si>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</si>
  <si>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</si>
  <si>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</si>
  <si>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</si>
  <si>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</si>
  <si>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</si>
  <si>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</si>
  <si>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</si>
  <si>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</si>
  <si>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</si>
  <si>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</si>
  <si>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</si>
  <si>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</si>
  <si>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</si>
  <si>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</si>
  <si>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</si>
  <si>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</si>
  <si>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</si>
  <si>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</si>
  <si>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</si>
  <si>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</si>
  <si>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</si>
  <si>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</si>
  <si>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</si>
  <si>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</si>
  <si>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</si>
  <si>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</si>
  <si>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</si>
  <si>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</si>
  <si>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</si>
  <si>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</si>
  <si>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</si>
  <si>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</si>
  <si>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</si>
  <si>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</si>
  <si>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</si>
  <si>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</si>
  <si>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</si>
  <si>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</si>
  <si>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</si>
  <si>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</si>
  <si>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</si>
  <si>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</si>
  <si>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</si>
  <si>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</si>
  <si>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</si>
  <si>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</si>
  <si>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</si>
  <si>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</si>
  <si>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</si>
  <si>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</si>
  <si>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</si>
  <si>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</si>
  <si>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</si>
  <si>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</si>
  <si>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</si>
  <si>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</si>
  <si>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</si>
  <si>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</si>
  <si>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</si>
  <si>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</si>
  <si>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</si>
  <si>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</si>
  <si>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</si>
  <si>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</si>
  <si>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</si>
  <si>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</si>
  <si>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</si>
  <si>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</si>
  <si>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</si>
  <si>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</si>
  <si>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</si>
  <si>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</si>
  <si>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</si>
  <si>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</si>
  <si>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</si>
  <si>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</si>
  <si>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</si>
  <si>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</si>
  <si>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</si>
  <si>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</si>
  <si>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</si>
  <si>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</si>
  <si>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</si>
  <si>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</si>
  <si>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</si>
  <si>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</si>
  <si>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</si>
  <si>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</si>
  <si>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</si>
  <si>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</si>
  <si>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</si>
  <si>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</si>
  <si>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</si>
  <si>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</si>
  <si>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</si>
  <si>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</si>
  <si>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</si>
  <si>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</si>
  <si>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</si>
  <si>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</si>
  <si>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</si>
  <si>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</si>
  <si>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</si>
  <si>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</si>
  <si>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</si>
  <si>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</si>
  <si>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</si>
  <si>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</si>
  <si>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</si>
  <si>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</si>
  <si>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</si>
  <si>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</si>
  <si>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</si>
  <si>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</si>
  <si>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</si>
  <si>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</si>
  <si>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</si>
  <si>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</si>
  <si>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</si>
  <si>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</si>
  <si>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</si>
  <si>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</si>
  <si>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</si>
  <si>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</si>
  <si>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</si>
  <si>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</si>
  <si>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</si>
  <si>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</si>
  <si>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</si>
  <si>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</si>
  <si>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</si>
  <si>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</si>
  <si>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</si>
  <si>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</si>
  <si>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</si>
  <si>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</si>
  <si>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</si>
  <si>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</si>
  <si>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</si>
  <si>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</si>
  <si>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</si>
  <si>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</si>
  <si>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</si>
  <si>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</si>
  <si>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</si>
  <si>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</si>
  <si>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</si>
  <si>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</si>
  <si>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</si>
  <si>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</si>
  <si>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</si>
  <si>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</si>
  <si>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</si>
  <si>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</si>
  <si>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</si>
  <si>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</si>
  <si>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</si>
  <si>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</si>
  <si>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</si>
  <si>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</si>
  <si>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</si>
  <si>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</si>
  <si>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</si>
  <si>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</si>
  <si>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</si>
  <si>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</si>
  <si>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</si>
  <si>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</si>
  <si>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</si>
  <si>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</si>
  <si>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</si>
  <si>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</si>
  <si>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</si>
  <si>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</si>
  <si>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</si>
  <si>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</si>
  <si>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</si>
  <si>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</si>
  <si>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</si>
  <si>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</si>
  <si>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</si>
  <si>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</si>
  <si>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</si>
  <si>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</si>
  <si>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</si>
  <si>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</si>
  <si>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</si>
  <si>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</si>
  <si>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</si>
  <si>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</si>
  <si>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</si>
  <si>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</si>
  <si>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</si>
  <si>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</si>
  <si>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</si>
  <si>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</si>
  <si>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NE</t>
  </si>
  <si>
    <t>74200</t>
  </si>
  <si>
    <t>2719673</t>
  </si>
  <si>
    <t>ZAGREBAČKO RAČUNOVODSTVO d.o.o.</t>
  </si>
  <si>
    <t>Ivan Asić</t>
  </si>
  <si>
    <t>01/6102-548</t>
  </si>
  <si>
    <t>01/6156-394</t>
  </si>
  <si>
    <t>Obveznik: INGRA d.d</t>
  </si>
  <si>
    <t>Obveznik: INGRA d.d.</t>
  </si>
  <si>
    <t xml:space="preserve">Igor Oppenheim </t>
  </si>
  <si>
    <t>30.09.2011.</t>
  </si>
  <si>
    <t>stanje na dan 30.09.2011.</t>
  </si>
  <si>
    <t>u razdoblju 01.01.2011. do 30.09.2011.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</si>
</sst>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4" xfId="56" applyFont="1" applyBorder="1" applyAlignment="1">
      <alignment/>
      <protection/>
    </xf>
    <xf numFmtId="0" fontId="4" fillId="0" borderId="25" xfId="56" applyFont="1" applyFill="1" applyBorder="1" applyAlignment="1" applyProtection="1">
      <alignment horizontal="left" vertical="center" wrapText="1"/>
      <protection hidden="1"/>
    </xf>
    <xf numFmtId="0" fontId="4" fillId="0" borderId="16" xfId="56" applyFont="1" applyFill="1" applyBorder="1" applyAlignment="1" applyProtection="1">
      <alignment vertical="center"/>
      <protection hidden="1"/>
    </xf>
    <xf numFmtId="0" fontId="4" fillId="0" borderId="25" xfId="56" applyFont="1" applyBorder="1" applyAlignment="1" applyProtection="1">
      <alignment horizontal="left" vertical="center" wrapText="1"/>
      <protection hidden="1"/>
    </xf>
    <xf numFmtId="0" fontId="4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5" xfId="56" applyFont="1" applyFill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5" xfId="56" applyFont="1" applyFill="1" applyBorder="1" applyAlignment="1" applyProtection="1">
      <alignment horizontal="right" vertical="center"/>
      <protection hidden="1" locked="0"/>
    </xf>
    <xf numFmtId="0" fontId="4" fillId="0" borderId="25" xfId="56" applyFont="1" applyBorder="1" applyAlignment="1" applyProtection="1">
      <alignment vertical="top"/>
      <protection hidden="1"/>
    </xf>
    <xf numFmtId="0" fontId="4" fillId="0" borderId="25" xfId="56" applyFont="1" applyBorder="1" applyAlignment="1" applyProtection="1">
      <alignment horizontal="left" vertical="top" wrapText="1"/>
      <protection hidden="1"/>
    </xf>
    <xf numFmtId="0" fontId="4" fillId="0" borderId="16" xfId="56" applyFont="1" applyBorder="1" applyAlignment="1">
      <alignment/>
      <protection/>
    </xf>
    <xf numFmtId="0" fontId="4" fillId="0" borderId="25" xfId="56" applyFont="1" applyBorder="1" applyAlignment="1" applyProtection="1">
      <alignment horizontal="left" vertical="top" indent="2"/>
      <protection hidden="1"/>
    </xf>
    <xf numFmtId="0" fontId="4" fillId="0" borderId="25" xfId="56" applyFont="1" applyBorder="1" applyAlignment="1" applyProtection="1">
      <alignment horizontal="left" vertical="top" wrapText="1" indent="2"/>
      <protection hidden="1"/>
    </xf>
    <xf numFmtId="0" fontId="4" fillId="0" borderId="16" xfId="56" applyFont="1" applyBorder="1" applyAlignment="1" applyProtection="1">
      <alignment horizontal="right" vertical="top"/>
      <protection hidden="1"/>
    </xf>
    <xf numFmtId="49" fontId="3" fillId="0" borderId="25" xfId="56" applyNumberFormat="1" applyFont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left" vertical="top"/>
      <protection hidden="1"/>
    </xf>
    <xf numFmtId="0" fontId="4" fillId="0" borderId="25" xfId="56" applyFont="1" applyBorder="1" applyAlignment="1" applyProtection="1">
      <alignment horizontal="lef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left"/>
      <protection hidden="1"/>
    </xf>
    <xf numFmtId="0" fontId="4" fillId="0" borderId="25" xfId="56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16" xfId="56" applyFont="1" applyBorder="1" applyAlignment="1" applyProtection="1">
      <alignment vertical="center"/>
      <protection hidden="1"/>
    </xf>
    <xf numFmtId="0" fontId="4" fillId="0" borderId="26" xfId="56" applyFont="1" applyBorder="1" applyAlignment="1" applyProtection="1">
      <alignment/>
      <protection hidden="1"/>
    </xf>
    <xf numFmtId="0" fontId="4" fillId="0" borderId="27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/>
      <protection hidden="1"/>
    </xf>
    <xf numFmtId="0" fontId="4" fillId="0" borderId="29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6" applyFont="1" applyFill="1" applyBorder="1" applyAlignment="1" applyProtection="1">
      <alignment horizontal="center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>
      <alignment/>
      <protection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6" applyFont="1" applyBorder="1" applyAlignment="1" applyProtection="1">
      <alignment horizontal="left" wrapText="1"/>
      <protection hidden="1"/>
    </xf>
    <xf numFmtId="0" fontId="4" fillId="0" borderId="25" xfId="56" applyFont="1" applyBorder="1" applyAlignment="1" applyProtection="1">
      <alignment horizontal="left" wrapText="1"/>
      <protection hidden="1"/>
    </xf>
    <xf numFmtId="0" fontId="4" fillId="0" borderId="0" xfId="56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56" applyFont="1" applyBorder="1" applyAlignment="1">
      <alignment horizontal="center"/>
      <protection/>
    </xf>
    <xf numFmtId="0" fontId="4" fillId="0" borderId="25" xfId="56" applyFont="1" applyBorder="1" applyAlignment="1">
      <alignment horizontal="center"/>
      <protection/>
    </xf>
    <xf numFmtId="0" fontId="13" fillId="0" borderId="27" xfId="52" applyFont="1" applyFill="1" applyBorder="1" applyAlignment="1" applyProtection="1">
      <alignment/>
      <protection hidden="1" locked="0"/>
    </xf>
    <xf numFmtId="0" fontId="3" fillId="0" borderId="28" xfId="56" applyFont="1" applyFill="1" applyBorder="1" applyAlignment="1" applyProtection="1">
      <alignment/>
      <protection hidden="1" locked="0"/>
    </xf>
    <xf numFmtId="0" fontId="3" fillId="0" borderId="29" xfId="56" applyFont="1" applyFill="1" applyBorder="1" applyAlignment="1" applyProtection="1">
      <alignment/>
      <protection hidden="1" locked="0"/>
    </xf>
    <xf numFmtId="0" fontId="4" fillId="0" borderId="0" xfId="56" applyFont="1" applyBorder="1" applyAlignment="1" applyProtection="1">
      <alignment horizontal="right" vertical="center"/>
      <protection hidden="1"/>
    </xf>
    <xf numFmtId="0" fontId="4" fillId="0" borderId="25" xfId="56" applyFont="1" applyBorder="1" applyAlignment="1" applyProtection="1">
      <alignment horizontal="right"/>
      <protection hidden="1"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>
      <alignment horizontal="left"/>
      <protection/>
    </xf>
    <xf numFmtId="0" fontId="4" fillId="0" borderId="29" xfId="56" applyFont="1" applyFill="1" applyBorder="1" applyAlignment="1">
      <alignment horizontal="left"/>
      <protection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4" fillId="0" borderId="16" xfId="56" applyFont="1" applyBorder="1" applyAlignment="1" applyProtection="1">
      <alignment horizontal="right" vertical="center"/>
      <protection hidden="1"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6" applyNumberFormat="1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>
      <alignment horizontal="left" vertical="center"/>
      <protection/>
    </xf>
    <xf numFmtId="0" fontId="4" fillId="0" borderId="29" xfId="56" applyFont="1" applyFill="1" applyBorder="1" applyAlignment="1">
      <alignment horizontal="left" vertical="center"/>
      <protection/>
    </xf>
    <xf numFmtId="0" fontId="2" fillId="0" borderId="16" xfId="56" applyFont="1" applyBorder="1" applyAlignment="1" applyProtection="1">
      <alignment horizontal="right" vertical="center" wrapText="1"/>
      <protection hidden="1"/>
    </xf>
    <xf numFmtId="0" fontId="2" fillId="0" borderId="25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vertical="center" wrapText="1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7" xfId="56" applyFont="1" applyFill="1" applyBorder="1" applyAlignment="1" applyProtection="1">
      <alignment horizontal="right" vertical="center"/>
      <protection hidden="1" locked="0"/>
    </xf>
    <xf numFmtId="0" fontId="4" fillId="0" borderId="28" xfId="56" applyFont="1" applyFill="1" applyBorder="1" applyAlignment="1">
      <alignment/>
      <protection/>
    </xf>
    <xf numFmtId="0" fontId="4" fillId="0" borderId="29" xfId="56" applyFont="1" applyFill="1" applyBorder="1" applyAlignment="1">
      <alignment/>
      <protection/>
    </xf>
    <xf numFmtId="1" fontId="3" fillId="0" borderId="27" xfId="56" applyNumberFormat="1" applyFont="1" applyFill="1" applyBorder="1" applyAlignment="1" applyProtection="1">
      <alignment horizontal="left" vertical="center"/>
      <protection hidden="1" locked="0"/>
    </xf>
    <xf numFmtId="1" fontId="3" fillId="0" borderId="29" xfId="56" applyNumberFormat="1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/>
      <protection hidden="1"/>
    </xf>
    <xf numFmtId="49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10" fillId="0" borderId="30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4" fillId="0" borderId="16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25" xfId="56" applyFont="1" applyBorder="1" applyAlignment="1" applyProtection="1">
      <alignment horizontal="right" wrapText="1"/>
      <protection hidden="1"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3" fillId="0" borderId="29" xfId="56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31" xfId="56" applyFont="1" applyBorder="1" applyAlignment="1" applyProtection="1">
      <alignment horizontal="center" vertical="top"/>
      <protection hidden="1"/>
    </xf>
    <xf numFmtId="0" fontId="4" fillId="0" borderId="31" xfId="56" applyFont="1" applyBorder="1" applyAlignment="1">
      <alignment horizontal="center"/>
      <protection/>
    </xf>
    <xf numFmtId="0" fontId="4" fillId="0" borderId="32" xfId="56" applyFont="1" applyBorder="1" applyAlignment="1">
      <alignment/>
      <protection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0" fontId="4" fillId="0" borderId="17" xfId="56" applyFont="1" applyBorder="1" applyAlignment="1" applyProtection="1">
      <alignment horizont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4" fillId="0" borderId="28" xfId="56" applyFont="1" applyFill="1" applyBorder="1" applyAlignment="1" applyProtection="1">
      <alignment horizontal="center" vertical="top"/>
      <protection hidden="1"/>
    </xf>
    <xf numFmtId="0" fontId="4" fillId="0" borderId="28" xfId="56" applyFont="1" applyFill="1" applyBorder="1" applyAlignment="1" applyProtection="1">
      <alignment horizontal="center"/>
      <protection hidden="1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49" fontId="13" fillId="0" borderId="27" xfId="52" applyNumberFormat="1" applyFont="1" applyFill="1" applyBorder="1" applyAlignment="1" applyProtection="1">
      <alignment horizontal="left" vertical="center"/>
      <protection hidden="1" locked="0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26" sqref="C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9" t="s">
        <v>248</v>
      </c>
      <c r="B1" s="170"/>
      <c r="C1" s="17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3" t="s">
        <v>249</v>
      </c>
      <c r="B2" s="144"/>
      <c r="C2" s="144"/>
      <c r="D2" s="145"/>
      <c r="E2" s="119" t="s">
        <v>323</v>
      </c>
      <c r="F2" s="12"/>
      <c r="G2" s="13" t="s">
        <v>250</v>
      </c>
      <c r="H2" s="119" t="s">
        <v>343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6" t="s">
        <v>317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9" t="s">
        <v>251</v>
      </c>
      <c r="B6" s="139"/>
      <c r="C6" s="150" t="s">
        <v>324</v>
      </c>
      <c r="D6" s="151"/>
      <c r="E6" s="128"/>
      <c r="F6" s="128"/>
      <c r="G6" s="128"/>
      <c r="H6" s="128"/>
      <c r="I6" s="129"/>
      <c r="J6" s="10"/>
      <c r="K6" s="10"/>
      <c r="L6" s="10"/>
    </row>
    <row r="7" spans="1:12" ht="12.75">
      <c r="A7" s="93"/>
      <c r="B7" s="22"/>
      <c r="C7" s="20"/>
      <c r="D7" s="20"/>
      <c r="E7" s="128"/>
      <c r="F7" s="128"/>
      <c r="G7" s="128"/>
      <c r="H7" s="128"/>
      <c r="I7" s="129"/>
      <c r="J7" s="10"/>
      <c r="K7" s="10"/>
      <c r="L7" s="10"/>
    </row>
    <row r="8" spans="1:12" ht="12.75">
      <c r="A8" s="154" t="s">
        <v>252</v>
      </c>
      <c r="B8" s="155"/>
      <c r="C8" s="150" t="s">
        <v>325</v>
      </c>
      <c r="D8" s="151"/>
      <c r="E8" s="128"/>
      <c r="F8" s="128"/>
      <c r="G8" s="128"/>
      <c r="H8" s="128"/>
      <c r="I8" s="105"/>
      <c r="J8" s="10"/>
      <c r="K8" s="10"/>
      <c r="L8" s="10"/>
    </row>
    <row r="9" spans="1:12" ht="12.75">
      <c r="A9" s="95"/>
      <c r="B9" s="50"/>
      <c r="C9" s="20"/>
      <c r="D9" s="130"/>
      <c r="E9" s="20"/>
      <c r="F9" s="20"/>
      <c r="G9" s="20"/>
      <c r="H9" s="20"/>
      <c r="I9" s="105"/>
      <c r="J9" s="10"/>
      <c r="K9" s="10"/>
      <c r="L9" s="10"/>
    </row>
    <row r="10" spans="1:12" ht="12.75">
      <c r="A10" s="156" t="s">
        <v>253</v>
      </c>
      <c r="B10" s="157"/>
      <c r="C10" s="150" t="s">
        <v>326</v>
      </c>
      <c r="D10" s="151"/>
      <c r="E10" s="20"/>
      <c r="F10" s="20"/>
      <c r="G10" s="20"/>
      <c r="H10" s="20"/>
      <c r="I10" s="105"/>
      <c r="J10" s="10"/>
      <c r="K10" s="10"/>
      <c r="L10" s="10"/>
    </row>
    <row r="11" spans="1:12" ht="12.75">
      <c r="A11" s="158"/>
      <c r="B11" s="157"/>
      <c r="C11" s="20"/>
      <c r="D11" s="20"/>
      <c r="E11" s="20"/>
      <c r="F11" s="20"/>
      <c r="G11" s="20"/>
      <c r="H11" s="20"/>
      <c r="I11" s="105"/>
      <c r="J11" s="10"/>
      <c r="K11" s="10"/>
      <c r="L11" s="10"/>
    </row>
    <row r="12" spans="1:12" ht="12.75">
      <c r="A12" s="149" t="s">
        <v>254</v>
      </c>
      <c r="B12" s="139"/>
      <c r="C12" s="140" t="s">
        <v>327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93"/>
      <c r="B13" s="22"/>
      <c r="C13" s="34"/>
      <c r="D13" s="20"/>
      <c r="E13" s="20"/>
      <c r="F13" s="20"/>
      <c r="G13" s="20"/>
      <c r="H13" s="20"/>
      <c r="I13" s="105"/>
      <c r="J13" s="10"/>
      <c r="K13" s="10"/>
      <c r="L13" s="10"/>
    </row>
    <row r="14" spans="1:12" ht="12.75">
      <c r="A14" s="149" t="s">
        <v>255</v>
      </c>
      <c r="B14" s="139"/>
      <c r="C14" s="162">
        <v>10000</v>
      </c>
      <c r="D14" s="163"/>
      <c r="E14" s="20"/>
      <c r="F14" s="140" t="s">
        <v>328</v>
      </c>
      <c r="G14" s="152"/>
      <c r="H14" s="152"/>
      <c r="I14" s="153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9" t="s">
        <v>256</v>
      </c>
      <c r="B16" s="139"/>
      <c r="C16" s="140" t="s">
        <v>329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9" t="s">
        <v>257</v>
      </c>
      <c r="B18" s="139"/>
      <c r="C18" s="135" t="s">
        <v>330</v>
      </c>
      <c r="D18" s="136"/>
      <c r="E18" s="136"/>
      <c r="F18" s="136"/>
      <c r="G18" s="136"/>
      <c r="H18" s="136"/>
      <c r="I18" s="137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9" t="s">
        <v>258</v>
      </c>
      <c r="B20" s="139"/>
      <c r="C20" s="135" t="s">
        <v>331</v>
      </c>
      <c r="D20" s="136"/>
      <c r="E20" s="136"/>
      <c r="F20" s="136"/>
      <c r="G20" s="136"/>
      <c r="H20" s="136"/>
      <c r="I20" s="137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9" t="s">
        <v>259</v>
      </c>
      <c r="B22" s="139"/>
      <c r="C22" s="120">
        <v>133</v>
      </c>
      <c r="D22" s="140" t="s">
        <v>328</v>
      </c>
      <c r="E22" s="141"/>
      <c r="F22" s="142"/>
      <c r="G22" s="149"/>
      <c r="H22" s="16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9" t="s">
        <v>260</v>
      </c>
      <c r="B24" s="139"/>
      <c r="C24" s="120">
        <v>21</v>
      </c>
      <c r="D24" s="140" t="s">
        <v>332</v>
      </c>
      <c r="E24" s="141"/>
      <c r="F24" s="141"/>
      <c r="G24" s="142"/>
      <c r="H24" s="51" t="s">
        <v>261</v>
      </c>
      <c r="I24" s="121">
        <v>105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9" t="s">
        <v>262</v>
      </c>
      <c r="B26" s="139"/>
      <c r="C26" s="122" t="s">
        <v>333</v>
      </c>
      <c r="D26" s="25"/>
      <c r="E26" s="33"/>
      <c r="F26" s="24"/>
      <c r="G26" s="138" t="s">
        <v>263</v>
      </c>
      <c r="H26" s="139"/>
      <c r="I26" s="123" t="s">
        <v>334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33" t="s">
        <v>266</v>
      </c>
      <c r="I28" s="134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9"/>
      <c r="B30" s="160"/>
      <c r="C30" s="160"/>
      <c r="D30" s="161"/>
      <c r="E30" s="159"/>
      <c r="F30" s="160"/>
      <c r="G30" s="160"/>
      <c r="H30" s="167"/>
      <c r="I30" s="168"/>
      <c r="J30" s="10"/>
      <c r="K30" s="10"/>
      <c r="L30" s="10"/>
    </row>
    <row r="31" spans="1:12" ht="12.75">
      <c r="A31" s="93"/>
      <c r="B31" s="22"/>
      <c r="C31" s="21"/>
      <c r="D31" s="164"/>
      <c r="E31" s="164"/>
      <c r="F31" s="164"/>
      <c r="G31" s="165"/>
      <c r="H31" s="16"/>
      <c r="I31" s="100"/>
      <c r="J31" s="10"/>
      <c r="K31" s="10"/>
      <c r="L31" s="10"/>
    </row>
    <row r="32" spans="1:12" ht="12.75">
      <c r="A32" s="159"/>
      <c r="B32" s="160"/>
      <c r="C32" s="160"/>
      <c r="D32" s="161"/>
      <c r="E32" s="159"/>
      <c r="F32" s="160"/>
      <c r="G32" s="160"/>
      <c r="H32" s="167"/>
      <c r="I32" s="168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9"/>
      <c r="B34" s="160"/>
      <c r="C34" s="160"/>
      <c r="D34" s="161"/>
      <c r="E34" s="159"/>
      <c r="F34" s="160"/>
      <c r="G34" s="160"/>
      <c r="H34" s="167"/>
      <c r="I34" s="168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9"/>
      <c r="B36" s="160"/>
      <c r="C36" s="160"/>
      <c r="D36" s="161"/>
      <c r="E36" s="159"/>
      <c r="F36" s="160"/>
      <c r="G36" s="160"/>
      <c r="H36" s="167"/>
      <c r="I36" s="168"/>
      <c r="J36" s="10"/>
      <c r="K36" s="10"/>
      <c r="L36" s="10"/>
    </row>
    <row r="37" spans="1:12" ht="12.75">
      <c r="A37" s="102"/>
      <c r="B37" s="30"/>
      <c r="C37" s="176"/>
      <c r="D37" s="177"/>
      <c r="E37" s="16"/>
      <c r="F37" s="176"/>
      <c r="G37" s="177"/>
      <c r="H37" s="16"/>
      <c r="I37" s="94"/>
      <c r="J37" s="10"/>
      <c r="K37" s="10"/>
      <c r="L37" s="10"/>
    </row>
    <row r="38" spans="1:12" ht="12.75">
      <c r="A38" s="159"/>
      <c r="B38" s="160"/>
      <c r="C38" s="160"/>
      <c r="D38" s="161"/>
      <c r="E38" s="159"/>
      <c r="F38" s="160"/>
      <c r="G38" s="160"/>
      <c r="H38" s="167"/>
      <c r="I38" s="168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59"/>
      <c r="B40" s="160"/>
      <c r="C40" s="160"/>
      <c r="D40" s="161"/>
      <c r="E40" s="159"/>
      <c r="F40" s="160"/>
      <c r="G40" s="160"/>
      <c r="H40" s="167"/>
      <c r="I40" s="168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56" t="s">
        <v>267</v>
      </c>
      <c r="B44" s="178"/>
      <c r="C44" s="150" t="s">
        <v>335</v>
      </c>
      <c r="D44" s="151"/>
      <c r="E44" s="26"/>
      <c r="F44" s="140" t="s">
        <v>336</v>
      </c>
      <c r="G44" s="160"/>
      <c r="H44" s="160"/>
      <c r="I44" s="161"/>
      <c r="J44" s="10"/>
      <c r="K44" s="10"/>
      <c r="L44" s="10"/>
    </row>
    <row r="45" spans="1:12" ht="12.75">
      <c r="A45" s="102"/>
      <c r="B45" s="30"/>
      <c r="C45" s="176"/>
      <c r="D45" s="177"/>
      <c r="E45" s="16"/>
      <c r="F45" s="176"/>
      <c r="G45" s="186"/>
      <c r="H45" s="35"/>
      <c r="I45" s="106"/>
      <c r="J45" s="10"/>
      <c r="K45" s="10"/>
      <c r="L45" s="10"/>
    </row>
    <row r="46" spans="1:12" ht="12.75">
      <c r="A46" s="156" t="s">
        <v>268</v>
      </c>
      <c r="B46" s="178"/>
      <c r="C46" s="140" t="s">
        <v>337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56" t="s">
        <v>270</v>
      </c>
      <c r="B48" s="178"/>
      <c r="C48" s="150" t="s">
        <v>338</v>
      </c>
      <c r="D48" s="185"/>
      <c r="E48" s="151"/>
      <c r="F48" s="16"/>
      <c r="G48" s="51" t="s">
        <v>271</v>
      </c>
      <c r="H48" s="150" t="s">
        <v>339</v>
      </c>
      <c r="I48" s="151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56" t="s">
        <v>257</v>
      </c>
      <c r="B50" s="178"/>
      <c r="C50" s="194" t="s">
        <v>330</v>
      </c>
      <c r="D50" s="185"/>
      <c r="E50" s="185"/>
      <c r="F50" s="185"/>
      <c r="G50" s="185"/>
      <c r="H50" s="185"/>
      <c r="I50" s="151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9" t="s">
        <v>272</v>
      </c>
      <c r="B52" s="139"/>
      <c r="C52" s="150" t="s">
        <v>342</v>
      </c>
      <c r="D52" s="185"/>
      <c r="E52" s="185"/>
      <c r="F52" s="185"/>
      <c r="G52" s="185"/>
      <c r="H52" s="185"/>
      <c r="I52" s="153"/>
      <c r="J52" s="10"/>
      <c r="K52" s="10"/>
      <c r="L52" s="10"/>
    </row>
    <row r="53" spans="1:12" ht="12.75">
      <c r="A53" s="107"/>
      <c r="B53" s="20"/>
      <c r="C53" s="181" t="s">
        <v>273</v>
      </c>
      <c r="D53" s="181"/>
      <c r="E53" s="181"/>
      <c r="F53" s="181"/>
      <c r="G53" s="181"/>
      <c r="H53" s="181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2" t="s">
        <v>274</v>
      </c>
      <c r="C55" s="193"/>
      <c r="D55" s="193"/>
      <c r="E55" s="193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307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2" t="s">
        <v>277</v>
      </c>
      <c r="H62" s="183"/>
      <c r="I62" s="184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90"/>
      <c r="H63" s="191"/>
      <c r="I63" s="118"/>
      <c r="J63" s="10"/>
      <c r="K63" s="10"/>
      <c r="L63" s="10"/>
    </row>
  </sheetData>
  <sheetProtection/>
  <mergeCells count="73">
    <mergeCell ref="G63:H63"/>
    <mergeCell ref="B55:E55"/>
    <mergeCell ref="B56:I56"/>
    <mergeCell ref="C50:I50"/>
    <mergeCell ref="A52:B52"/>
    <mergeCell ref="A50:B50"/>
    <mergeCell ref="C52:I52"/>
    <mergeCell ref="B59:I59"/>
    <mergeCell ref="C53:H53"/>
    <mergeCell ref="G62:I62"/>
    <mergeCell ref="H48:I48"/>
    <mergeCell ref="H32:I32"/>
    <mergeCell ref="A48:B48"/>
    <mergeCell ref="C48:E48"/>
    <mergeCell ref="C45:D45"/>
    <mergeCell ref="F45:G45"/>
    <mergeCell ref="E32:G32"/>
    <mergeCell ref="E36:G36"/>
    <mergeCell ref="B58:I58"/>
    <mergeCell ref="B57:H57"/>
    <mergeCell ref="A46:B46"/>
    <mergeCell ref="C46:I46"/>
    <mergeCell ref="H36:I36"/>
    <mergeCell ref="A40:D40"/>
    <mergeCell ref="A44:B44"/>
    <mergeCell ref="C44:D44"/>
    <mergeCell ref="F44:I44"/>
    <mergeCell ref="H38:I38"/>
    <mergeCell ref="A34:D34"/>
    <mergeCell ref="E34:G34"/>
    <mergeCell ref="H34:I34"/>
    <mergeCell ref="A36:D36"/>
    <mergeCell ref="A38:D38"/>
    <mergeCell ref="E38:G38"/>
    <mergeCell ref="C37:D37"/>
    <mergeCell ref="F37:G37"/>
    <mergeCell ref="A1:C1"/>
    <mergeCell ref="D24:G24"/>
    <mergeCell ref="E30:G30"/>
    <mergeCell ref="A28:D28"/>
    <mergeCell ref="E28:G28"/>
    <mergeCell ref="C18:I18"/>
    <mergeCell ref="A24:B24"/>
    <mergeCell ref="A16:B16"/>
    <mergeCell ref="C16:I16"/>
    <mergeCell ref="A14:B14"/>
    <mergeCell ref="A26:B26"/>
    <mergeCell ref="A30:D30"/>
    <mergeCell ref="H30:I30"/>
    <mergeCell ref="A18:B18"/>
    <mergeCell ref="E40:G40"/>
    <mergeCell ref="A32:D32"/>
    <mergeCell ref="C14:D14"/>
    <mergeCell ref="A20:B20"/>
    <mergeCell ref="D31:G31"/>
    <mergeCell ref="G22:H22"/>
    <mergeCell ref="H40:I40"/>
    <mergeCell ref="H28:I28"/>
    <mergeCell ref="C20:I20"/>
    <mergeCell ref="G26:H26"/>
    <mergeCell ref="D22:F22"/>
    <mergeCell ref="A2:D2"/>
    <mergeCell ref="A4:I4"/>
    <mergeCell ref="A6:B6"/>
    <mergeCell ref="C6:D6"/>
    <mergeCell ref="C12:I12"/>
    <mergeCell ref="F14:I14"/>
    <mergeCell ref="A8:B8"/>
    <mergeCell ref="C8:D8"/>
    <mergeCell ref="A10:B11"/>
    <mergeCell ref="C10:D10"/>
    <mergeCell ref="A22:B22"/>
    <mergeCell ref="A12:B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  <ignoredErrors>
    <ignoredError sqref="C6:D10 C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1">
      <selection activeCell="K64" sqref="K64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2.28125" style="71" customWidth="1"/>
    <col min="12" max="12" width="9.140625" style="52" customWidth="1"/>
    <col min="13" max="14" width="15.140625" style="52" bestFit="1" customWidth="1"/>
    <col min="15" max="16384" width="9.140625" style="52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340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8" t="s">
        <v>278</v>
      </c>
      <c r="J4" s="59" t="s">
        <v>319</v>
      </c>
      <c r="K4" s="60" t="s">
        <v>320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7">
        <v>2</v>
      </c>
      <c r="J5" s="56">
        <v>3</v>
      </c>
      <c r="K5" s="56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25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3">
        <f>J9+J16+J26+J35+J39</f>
        <v>797841515.09</v>
      </c>
      <c r="K8" s="53">
        <f>K9+K16+K26+K35+K39</f>
        <v>777460046.06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/>
      <c r="K11" s="7"/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/>
      <c r="K14" s="7"/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3">
        <f>SUM(J17:J25)</f>
        <v>201454691.15</v>
      </c>
      <c r="K16" s="53">
        <f>SUM(K17:K25)</f>
        <v>204069734.67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12060274</v>
      </c>
      <c r="K17" s="7">
        <v>13915295.07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77639484</v>
      </c>
      <c r="K18" s="7">
        <v>80047318.57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272057</v>
      </c>
      <c r="K19" s="7">
        <v>202436.36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456269.1499999985</v>
      </c>
      <c r="K20" s="7">
        <v>265393.3900000015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/>
      <c r="K22" s="7"/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/>
      <c r="K23" s="7"/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34796</v>
      </c>
      <c r="K24" s="7">
        <v>34796</v>
      </c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110991811</v>
      </c>
      <c r="K25" s="7">
        <v>109604495.28</v>
      </c>
    </row>
    <row r="26" spans="1:14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3">
        <f>SUM(J27:J34)</f>
        <v>173377845.94</v>
      </c>
      <c r="K26" s="53">
        <f>SUM(K27:K34)</f>
        <v>156929927.14999998</v>
      </c>
      <c r="N26" s="127"/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103222379.50999999</v>
      </c>
      <c r="K27" s="7">
        <v>100592814.76</v>
      </c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>
        <v>11299315</v>
      </c>
      <c r="K28" s="7"/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45645939</v>
      </c>
      <c r="K29" s="7">
        <v>45645938.83</v>
      </c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3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2530702</v>
      </c>
      <c r="K31" s="7">
        <v>125834.57999995351</v>
      </c>
      <c r="M31" s="127"/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1027341</v>
      </c>
      <c r="K32" s="7">
        <v>876314.05</v>
      </c>
    </row>
    <row r="33" spans="1:13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  <c r="M33" s="127"/>
    </row>
    <row r="34" spans="1:13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>
        <v>9652169.43</v>
      </c>
      <c r="K34" s="7">
        <v>9689024.93</v>
      </c>
      <c r="M34" s="127"/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3">
        <f>SUM(J36:J38)</f>
        <v>423008978</v>
      </c>
      <c r="K35" s="53">
        <f>SUM(K36:K38)</f>
        <v>416460384.24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>
        <v>418840850</v>
      </c>
      <c r="K36" s="7">
        <v>416460384.24</v>
      </c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4168128</v>
      </c>
      <c r="K38" s="7"/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7"/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53">
        <f>J41+J49+J56+J64</f>
        <v>444952389</v>
      </c>
      <c r="K40" s="53">
        <f>K41+K49+K56+K64</f>
        <v>384510918.21999997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3">
        <f>SUM(J42:J48)</f>
        <v>302268754</v>
      </c>
      <c r="K41" s="53">
        <f>SUM(K42:K48)</f>
        <v>277294577.85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5302</v>
      </c>
      <c r="K42" s="7">
        <v>79611.78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>
        <v>26424643</v>
      </c>
      <c r="K43" s="7">
        <v>18761973.58</v>
      </c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>
        <v>275838809</v>
      </c>
      <c r="K44" s="7">
        <v>258452992.49</v>
      </c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/>
      <c r="K45" s="7"/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4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3">
        <f>SUM(J50:J55)</f>
        <v>105360213</v>
      </c>
      <c r="K49" s="53">
        <f>SUM(K50:K55)</f>
        <v>81366864.71</v>
      </c>
      <c r="N49" s="127"/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16035020</v>
      </c>
      <c r="K50" s="7">
        <v>10223058.730000002</v>
      </c>
    </row>
    <row r="51" spans="1:14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70015783</v>
      </c>
      <c r="K51" s="7">
        <v>65558918</v>
      </c>
      <c r="M51" s="131"/>
      <c r="N51" s="131"/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1503321</v>
      </c>
      <c r="K53" s="7">
        <v>6302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7814714</v>
      </c>
      <c r="K54" s="7">
        <v>1968177.74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9991375</v>
      </c>
      <c r="K55" s="7">
        <v>3610408.2399999946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3">
        <f>SUM(J57:J63)</f>
        <v>25957581</v>
      </c>
      <c r="K56" s="53">
        <f>SUM(K57:K63)</f>
        <v>19973163.64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>
        <v>3951258</v>
      </c>
      <c r="K58" s="7">
        <v>11202391.17</v>
      </c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14909142</v>
      </c>
      <c r="K61" s="7">
        <v>2199857.74</v>
      </c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7097181</v>
      </c>
      <c r="K62" s="7">
        <v>6570914.729999999</v>
      </c>
    </row>
    <row r="63" spans="1:13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  <c r="M63" s="127"/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11365841</v>
      </c>
      <c r="K64" s="7">
        <v>5876312.02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56579524</v>
      </c>
      <c r="K65" s="7">
        <v>56579524.85</v>
      </c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53">
        <f>J7+J8+J40+J65</f>
        <v>1299373428.0900002</v>
      </c>
      <c r="K66" s="53">
        <f>K7+K8+K40+K65</f>
        <v>1218550489.1299999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191526000</v>
      </c>
      <c r="K67" s="8">
        <v>147316853.2</v>
      </c>
    </row>
    <row r="68" spans="1:11" ht="12.75">
      <c r="A68" s="202" t="s">
        <v>58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25"/>
      <c r="I69" s="3">
        <v>62</v>
      </c>
      <c r="J69" s="54">
        <f>J70+J71+J72+J78+J79+J82+J85</f>
        <v>490225797.41999996</v>
      </c>
      <c r="K69" s="54">
        <f>K70+K71+K72+K78+K79+K82+K85</f>
        <v>428588221.63000005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270904000</v>
      </c>
      <c r="K70" s="7">
        <v>270904000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250572308</v>
      </c>
      <c r="K71" s="7">
        <v>160634352.34</v>
      </c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3">
        <f>J73+J74-J75+J76+J77</f>
        <v>16765458.42</v>
      </c>
      <c r="K72" s="53">
        <f>K73+K74-K75+K76+K77</f>
        <v>17649657.93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8250000</v>
      </c>
      <c r="K73" s="7">
        <v>8250000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9000000</v>
      </c>
      <c r="K74" s="7">
        <v>9000000</v>
      </c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/>
      <c r="K75" s="7"/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-484541.58</v>
      </c>
      <c r="K77" s="7">
        <v>399657.93</v>
      </c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41921987</v>
      </c>
      <c r="K78" s="7">
        <v>40367038.36000001</v>
      </c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3">
        <f>J80-J81</f>
        <v>0</v>
      </c>
      <c r="K79" s="53">
        <f>K80-K81</f>
        <v>0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/>
      <c r="K80" s="7"/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3">
        <f>J83-J84</f>
        <v>-89937956</v>
      </c>
      <c r="K82" s="53">
        <f>K83-K84</f>
        <v>-60966827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/>
      <c r="K83" s="7"/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>
        <v>89937956</v>
      </c>
      <c r="K84" s="7">
        <v>60966827</v>
      </c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9068376</v>
      </c>
      <c r="K86" s="53">
        <f>SUM(K87:K89)</f>
        <v>8484424.4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/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9068376</v>
      </c>
      <c r="K89" s="7">
        <v>8484424.4</v>
      </c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3">
        <f>SUM(J91:J99)</f>
        <v>210117578.91</v>
      </c>
      <c r="K90" s="53">
        <f>SUM(K91:K99)</f>
        <v>217797793.36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37527087</v>
      </c>
      <c r="K93" s="7">
        <v>45368357.27</v>
      </c>
    </row>
    <row r="94" spans="1:11" ht="12.75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>
        <v>162109995</v>
      </c>
      <c r="K96" s="7">
        <v>162125779.07</v>
      </c>
    </row>
    <row r="97" spans="1:11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>
        <v>10480496.91</v>
      </c>
      <c r="K99" s="7">
        <v>10303657.02</v>
      </c>
    </row>
    <row r="100" spans="1:14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3">
        <f>SUM(J101:J112)</f>
        <v>568257620.63</v>
      </c>
      <c r="K100" s="53">
        <f>SUM(K101:K112)</f>
        <v>529617129.50000006</v>
      </c>
      <c r="N100" s="127"/>
    </row>
    <row r="101" spans="1:11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6965189</v>
      </c>
      <c r="K101" s="7">
        <v>11909511.520000001</v>
      </c>
    </row>
    <row r="102" spans="1:11" ht="12.75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96032</v>
      </c>
      <c r="K102" s="7">
        <v>20000</v>
      </c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362967685</v>
      </c>
      <c r="K103" s="7">
        <v>359808149.74</v>
      </c>
    </row>
    <row r="104" spans="1:11" ht="12.75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28736253</v>
      </c>
      <c r="K104" s="7">
        <v>21432446.09</v>
      </c>
    </row>
    <row r="105" spans="1:14" ht="12.75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108796099</v>
      </c>
      <c r="K105" s="7">
        <v>87814098.00000001</v>
      </c>
      <c r="M105" s="131"/>
      <c r="N105" s="131"/>
    </row>
    <row r="106" spans="1:11" ht="12.75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>
        <v>46313238</v>
      </c>
      <c r="K106" s="7">
        <v>35304773.07</v>
      </c>
    </row>
    <row r="107" spans="1:11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1540131</v>
      </c>
      <c r="K108" s="7">
        <v>99468.3</v>
      </c>
    </row>
    <row r="109" spans="1:11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4749919.629999988</v>
      </c>
      <c r="K109" s="7">
        <v>7561614.57</v>
      </c>
    </row>
    <row r="110" spans="1:11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1043823</v>
      </c>
      <c r="K110" s="7">
        <v>2464213.39</v>
      </c>
    </row>
    <row r="111" spans="1:11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7049251</v>
      </c>
      <c r="K112" s="7">
        <v>3202854.820000112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21704055</v>
      </c>
      <c r="K113" s="7">
        <v>34062919.62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3">
        <f>J69+J86+J90+J100+J113</f>
        <v>1299373427.96</v>
      </c>
      <c r="K114" s="53">
        <f>K69+K86+K90+K100+K113</f>
        <v>1218550488.51</v>
      </c>
    </row>
    <row r="115" spans="1:11" ht="12.75">
      <c r="A115" s="199" t="s">
        <v>57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>
        <v>191526000</v>
      </c>
      <c r="K115" s="8">
        <v>147316853.2</v>
      </c>
    </row>
    <row r="116" spans="1:11" ht="12.75">
      <c r="A116" s="202" t="s">
        <v>310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195" t="s">
        <v>311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</row>
    <row r="121" spans="1:11" ht="12.7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sheetProtection/>
  <mergeCells count="121">
    <mergeCell ref="A25:H25"/>
    <mergeCell ref="A26:H26"/>
    <mergeCell ref="A24:H24"/>
    <mergeCell ref="A23:H23"/>
    <mergeCell ref="A5:H5"/>
    <mergeCell ref="A22:H22"/>
    <mergeCell ref="A7:H7"/>
    <mergeCell ref="A8:H8"/>
    <mergeCell ref="A11:H11"/>
    <mergeCell ref="A16:H16"/>
    <mergeCell ref="A9:H9"/>
    <mergeCell ref="A12:H12"/>
    <mergeCell ref="A10:H10"/>
    <mergeCell ref="A13:H13"/>
    <mergeCell ref="A17:H17"/>
    <mergeCell ref="A18:H18"/>
    <mergeCell ref="A20:H20"/>
    <mergeCell ref="A6:K6"/>
    <mergeCell ref="A21:H21"/>
    <mergeCell ref="A15:H15"/>
    <mergeCell ref="A19:H19"/>
    <mergeCell ref="A14:H14"/>
    <mergeCell ref="A1:K1"/>
    <mergeCell ref="A2:K2"/>
    <mergeCell ref="A3:K3"/>
    <mergeCell ref="A4:H4"/>
    <mergeCell ref="A41:H41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34:H34"/>
    <mergeCell ref="A31:H31"/>
    <mergeCell ref="A33:H33"/>
    <mergeCell ref="A32:H32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43:H43"/>
    <mergeCell ref="A48:H48"/>
    <mergeCell ref="A54:H54"/>
    <mergeCell ref="A49:H49"/>
    <mergeCell ref="A50:H50"/>
    <mergeCell ref="A51:H51"/>
    <mergeCell ref="A52:H52"/>
    <mergeCell ref="A53:H53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0:H60"/>
    <mergeCell ref="A63:H63"/>
    <mergeCell ref="A62:H62"/>
    <mergeCell ref="A61:H61"/>
    <mergeCell ref="A84:H84"/>
    <mergeCell ref="A106:H106"/>
    <mergeCell ref="A110:H110"/>
    <mergeCell ref="A111:H111"/>
    <mergeCell ref="A98:H98"/>
    <mergeCell ref="A101:H101"/>
    <mergeCell ref="A100:H100"/>
    <mergeCell ref="A99:H99"/>
    <mergeCell ref="A97:H97"/>
    <mergeCell ref="A93:H93"/>
    <mergeCell ref="A94:H94"/>
    <mergeCell ref="A96:H96"/>
    <mergeCell ref="A95:H95"/>
    <mergeCell ref="A112:H112"/>
    <mergeCell ref="A108:H108"/>
    <mergeCell ref="A102:H102"/>
    <mergeCell ref="A105:H105"/>
    <mergeCell ref="A103:H103"/>
    <mergeCell ref="A104:H104"/>
    <mergeCell ref="A107:H107"/>
    <mergeCell ref="A109:H109"/>
    <mergeCell ref="A85:H85"/>
    <mergeCell ref="A86:H86"/>
    <mergeCell ref="A92:H92"/>
    <mergeCell ref="A88:H88"/>
    <mergeCell ref="A90:H90"/>
    <mergeCell ref="A91:H91"/>
    <mergeCell ref="A87:H87"/>
    <mergeCell ref="A89:H89"/>
    <mergeCell ref="A120:K120"/>
    <mergeCell ref="A121:K121"/>
    <mergeCell ref="A115:H115"/>
    <mergeCell ref="A116:K116"/>
    <mergeCell ref="A117:K117"/>
    <mergeCell ref="A118:H118"/>
    <mergeCell ref="A119:H119"/>
    <mergeCell ref="A114:H114"/>
    <mergeCell ref="A113:H113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0:K70 J86:K115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1">
      <selection activeCell="T14" sqref="T1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13.00390625" style="52" bestFit="1" customWidth="1"/>
    <col min="15" max="16384" width="9.140625" style="52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55" t="s">
        <v>345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56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8" t="s">
        <v>279</v>
      </c>
      <c r="J4" s="254" t="s">
        <v>319</v>
      </c>
      <c r="K4" s="254"/>
      <c r="L4" s="254" t="s">
        <v>320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4" ht="12.75">
      <c r="A7" s="206" t="s">
        <v>26</v>
      </c>
      <c r="B7" s="207"/>
      <c r="C7" s="207"/>
      <c r="D7" s="207"/>
      <c r="E7" s="207"/>
      <c r="F7" s="207"/>
      <c r="G7" s="207"/>
      <c r="H7" s="225"/>
      <c r="I7" s="3">
        <v>111</v>
      </c>
      <c r="J7" s="54">
        <f>SUM(J8:J9)</f>
        <v>191313708.45000002</v>
      </c>
      <c r="K7" s="54">
        <f>SUM(K8:K9)</f>
        <v>63947564.79000003</v>
      </c>
      <c r="L7" s="54">
        <f>SUM(L8:L9)</f>
        <v>136135187.66</v>
      </c>
      <c r="M7" s="54">
        <f>SUM(M8:M9)</f>
        <v>29473110.519999992</v>
      </c>
      <c r="N7" s="127"/>
    </row>
    <row r="8" spans="1:14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188644156.63000003</v>
      </c>
      <c r="K8" s="7">
        <v>63193454.75000003</v>
      </c>
      <c r="L8" s="7">
        <v>131433669</v>
      </c>
      <c r="M8" s="7">
        <v>29004426.569999993</v>
      </c>
      <c r="N8" s="127"/>
    </row>
    <row r="9" spans="1:14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2669551.82</v>
      </c>
      <c r="K9" s="7">
        <v>754110.04</v>
      </c>
      <c r="L9" s="7">
        <v>4701518.66</v>
      </c>
      <c r="M9" s="7">
        <v>468683.95</v>
      </c>
      <c r="N9" s="127"/>
    </row>
    <row r="10" spans="1:14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212161816.90000004</v>
      </c>
      <c r="K10" s="53">
        <f>K11+K12+K16+K20+K21+K22+K25+K26</f>
        <v>66441207.89000004</v>
      </c>
      <c r="L10" s="53">
        <f>L11+L12+L16+L20+L21+L22+L25+L26</f>
        <v>159057312.88</v>
      </c>
      <c r="M10" s="53">
        <f>M11+M12+M16+M20+M21+M22+M25+M26</f>
        <v>45473305.04999999</v>
      </c>
      <c r="N10" s="127"/>
    </row>
    <row r="11" spans="1:14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-63692160.88</v>
      </c>
      <c r="K11" s="7">
        <v>-14261245.030000001</v>
      </c>
      <c r="L11" s="7">
        <v>25444504.37</v>
      </c>
      <c r="M11" s="7">
        <v>11534387.23</v>
      </c>
      <c r="N11" s="127"/>
    </row>
    <row r="12" spans="1:14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231377529.38000003</v>
      </c>
      <c r="K12" s="53">
        <f>SUM(K13:K15)</f>
        <v>67341558.38000004</v>
      </c>
      <c r="L12" s="53">
        <f>SUM(L13:L15)</f>
        <v>94498933.71</v>
      </c>
      <c r="M12" s="53">
        <f>SUM(M13:M15)</f>
        <v>17439664.70999999</v>
      </c>
      <c r="N12" s="127"/>
    </row>
    <row r="13" spans="1:14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1272187.14</v>
      </c>
      <c r="K13" s="7">
        <v>373236.14</v>
      </c>
      <c r="L13" s="7">
        <v>951952.62</v>
      </c>
      <c r="M13" s="7">
        <v>289530.62</v>
      </c>
      <c r="N13" s="127"/>
    </row>
    <row r="14" spans="1:14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/>
      <c r="K14" s="7"/>
      <c r="L14" s="7"/>
      <c r="M14" s="7"/>
      <c r="N14" s="127"/>
    </row>
    <row r="15" spans="1:14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230105342.24000004</v>
      </c>
      <c r="K15" s="7">
        <v>66968322.24000004</v>
      </c>
      <c r="L15" s="7">
        <v>93546981.08999999</v>
      </c>
      <c r="M15" s="7">
        <v>17150134.08999999</v>
      </c>
      <c r="N15" s="127"/>
    </row>
    <row r="16" spans="1:14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23147925.74</v>
      </c>
      <c r="K16" s="53">
        <f>SUM(K17:K19)</f>
        <v>7046656.82</v>
      </c>
      <c r="L16" s="53">
        <f>SUM(L17:L19)</f>
        <v>20127979.820000004</v>
      </c>
      <c r="M16" s="53">
        <f>SUM(M17:M19)</f>
        <v>6760813.5</v>
      </c>
      <c r="N16" s="127"/>
    </row>
    <row r="17" spans="1:14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13667717.53</v>
      </c>
      <c r="K17" s="7">
        <v>3754470.53</v>
      </c>
      <c r="L17" s="7">
        <v>12912039.690000001</v>
      </c>
      <c r="M17" s="7">
        <v>4301560.7</v>
      </c>
      <c r="N17" s="127"/>
    </row>
    <row r="18" spans="1:14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6200659.23</v>
      </c>
      <c r="K18" s="7">
        <v>2231399.18</v>
      </c>
      <c r="L18" s="7">
        <v>4456226.44</v>
      </c>
      <c r="M18" s="7">
        <v>1520074.89</v>
      </c>
      <c r="N18" s="127"/>
    </row>
    <row r="19" spans="1:14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3279548.98</v>
      </c>
      <c r="K19" s="7">
        <v>1060787.11</v>
      </c>
      <c r="L19" s="7">
        <v>2759713.69</v>
      </c>
      <c r="M19" s="7">
        <v>939177.91</v>
      </c>
      <c r="N19" s="127"/>
    </row>
    <row r="20" spans="1:14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3387343.17</v>
      </c>
      <c r="K20" s="7">
        <v>945067.29</v>
      </c>
      <c r="L20" s="7">
        <v>3384363.98</v>
      </c>
      <c r="M20" s="7">
        <v>1112447.39</v>
      </c>
      <c r="N20" s="127"/>
    </row>
    <row r="21" spans="1:14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/>
      <c r="K21" s="7"/>
      <c r="L21" s="7"/>
      <c r="M21" s="7"/>
      <c r="N21" s="127"/>
    </row>
    <row r="22" spans="1:14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>
        <f>SUM(J23:J24)</f>
        <v>1768506.49</v>
      </c>
      <c r="K22" s="53">
        <f>SUM(K23:K24)</f>
        <v>1768506.49</v>
      </c>
      <c r="L22" s="53">
        <f>SUM(L23:L24)</f>
        <v>0</v>
      </c>
      <c r="M22" s="53">
        <f>SUM(M23:M24)</f>
        <v>0</v>
      </c>
      <c r="N22" s="127"/>
    </row>
    <row r="23" spans="1:14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  <c r="N23" s="127"/>
    </row>
    <row r="24" spans="1:14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1768506.49</v>
      </c>
      <c r="K24" s="7">
        <v>1768506.49</v>
      </c>
      <c r="L24" s="7"/>
      <c r="M24" s="7"/>
      <c r="N24" s="127"/>
    </row>
    <row r="25" spans="1:14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/>
      <c r="K25" s="7"/>
      <c r="L25" s="7"/>
      <c r="M25" s="7"/>
      <c r="N25" s="127"/>
    </row>
    <row r="26" spans="1:14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16172673</v>
      </c>
      <c r="K26" s="7">
        <v>3600663.94</v>
      </c>
      <c r="L26" s="7">
        <v>15601531</v>
      </c>
      <c r="M26" s="7">
        <v>8625992.219999999</v>
      </c>
      <c r="N26" s="127"/>
    </row>
    <row r="27" spans="1:14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7507958.35</v>
      </c>
      <c r="K27" s="53">
        <f>SUM(K28:K32)</f>
        <v>1161051.1699999995</v>
      </c>
      <c r="L27" s="53">
        <f>SUM(L28:L32)</f>
        <v>6326488.51</v>
      </c>
      <c r="M27" s="53">
        <f>SUM(M28:M32)</f>
        <v>2005132.77</v>
      </c>
      <c r="N27" s="127"/>
    </row>
    <row r="28" spans="1:14" ht="27" customHeight="1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142528.4</v>
      </c>
      <c r="K28" s="7">
        <v>142528.4</v>
      </c>
      <c r="L28" s="7"/>
      <c r="M28" s="7"/>
      <c r="N28" s="127"/>
    </row>
    <row r="29" spans="1:14" ht="29.25" customHeight="1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7336482.619999999</v>
      </c>
      <c r="K29" s="7">
        <v>989575.4399999995</v>
      </c>
      <c r="L29" s="7">
        <v>3816603.95</v>
      </c>
      <c r="M29" s="7">
        <v>395749.95</v>
      </c>
      <c r="N29" s="127"/>
    </row>
    <row r="30" spans="1:14" ht="21.75" customHeight="1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/>
      <c r="K30" s="7"/>
      <c r="L30" s="7"/>
      <c r="M30" s="7"/>
      <c r="N30" s="127"/>
    </row>
    <row r="31" spans="1:14" ht="20.25" customHeight="1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28947.33</v>
      </c>
      <c r="K31" s="7">
        <v>28947.33</v>
      </c>
      <c r="L31" s="7">
        <v>501.74</v>
      </c>
      <c r="M31" s="7"/>
      <c r="N31" s="127"/>
    </row>
    <row r="32" spans="1:14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/>
      <c r="K32" s="7"/>
      <c r="L32" s="7">
        <v>2509382.82</v>
      </c>
      <c r="M32" s="7">
        <v>1609382.82</v>
      </c>
      <c r="N32" s="127"/>
    </row>
    <row r="33" spans="1:14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23765374.59</v>
      </c>
      <c r="K33" s="53">
        <f>SUM(K34:K37)</f>
        <v>8841928.32</v>
      </c>
      <c r="L33" s="53">
        <f>SUM(L34:L37)</f>
        <v>44371190.68</v>
      </c>
      <c r="M33" s="53">
        <f>SUM(M34:M37)</f>
        <v>18896281.14</v>
      </c>
      <c r="N33" s="127"/>
    </row>
    <row r="34" spans="1:13" ht="29.25" customHeight="1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/>
      <c r="K34" s="7"/>
      <c r="L34" s="7"/>
      <c r="M34" s="7"/>
    </row>
    <row r="35" spans="1:13" ht="27.75" customHeight="1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23765374.59</v>
      </c>
      <c r="K35" s="7">
        <v>8841928.32</v>
      </c>
      <c r="L35" s="7">
        <v>41709756.68</v>
      </c>
      <c r="M35" s="7">
        <v>18501144.12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/>
      <c r="K36" s="7"/>
      <c r="L36" s="7">
        <v>2661434</v>
      </c>
      <c r="M36" s="7">
        <v>395137.02</v>
      </c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/>
      <c r="K37" s="7"/>
      <c r="L37" s="7"/>
      <c r="M37" s="7"/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/>
      <c r="K38" s="7"/>
      <c r="L38" s="7"/>
      <c r="M38" s="7"/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/>
      <c r="K39" s="7"/>
      <c r="L39" s="7"/>
      <c r="M39" s="7"/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/>
      <c r="K40" s="7"/>
      <c r="L40" s="7"/>
      <c r="M40" s="7"/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/>
      <c r="K41" s="7"/>
      <c r="L41" s="7"/>
      <c r="M41" s="7"/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198821666.8</v>
      </c>
      <c r="K42" s="53">
        <f>K7+K27+K38+K40</f>
        <v>65108615.96000003</v>
      </c>
      <c r="L42" s="53">
        <f>L7+L27+L38+L40</f>
        <v>142461676.17</v>
      </c>
      <c r="M42" s="53">
        <f>M7+M27+M38+M40</f>
        <v>31478243.28999999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235927191.49000004</v>
      </c>
      <c r="K43" s="53">
        <f>K10+K33+K39+K41</f>
        <v>75283136.21000004</v>
      </c>
      <c r="L43" s="53">
        <f>L10+L33+L39+L41</f>
        <v>203428503.56</v>
      </c>
      <c r="M43" s="53">
        <f>M10+M33+M39+M41</f>
        <v>64369586.18999999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-37105524.69000003</v>
      </c>
      <c r="K44" s="53">
        <f>K42-K43</f>
        <v>-10174520.250000007</v>
      </c>
      <c r="L44" s="53">
        <f>L42-L43</f>
        <v>-60966827.390000015</v>
      </c>
      <c r="M44" s="53">
        <f>M42-M43</f>
        <v>-32891342.9</v>
      </c>
    </row>
    <row r="45" spans="1:13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37105524.69000003</v>
      </c>
      <c r="K46" s="53">
        <f>IF(K43&gt;K42,K43-K42,0)</f>
        <v>10174520.250000007</v>
      </c>
      <c r="L46" s="53">
        <f>IF(L43&gt;L42,L43-L42,0)</f>
        <v>60966827.390000015</v>
      </c>
      <c r="M46" s="53">
        <f>IF(M43&gt;M42,M43-M42,0)</f>
        <v>32891342.9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/>
      <c r="K47" s="7"/>
      <c r="L47" s="7"/>
      <c r="M47" s="7"/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-37105524.69000003</v>
      </c>
      <c r="K48" s="53">
        <f>K44-K47</f>
        <v>-10174520.250000007</v>
      </c>
      <c r="L48" s="53">
        <f>L44-L47</f>
        <v>-60966827.390000015</v>
      </c>
      <c r="M48" s="53">
        <f>M44-M47</f>
        <v>-32891342.9</v>
      </c>
    </row>
    <row r="49" spans="1:13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1">
        <f>IF(J48&lt;0,-J48,0)</f>
        <v>37105524.69000003</v>
      </c>
      <c r="K50" s="61">
        <f>IF(K48&lt;0,-K48,0)</f>
        <v>10174520.250000007</v>
      </c>
      <c r="L50" s="61">
        <f>IF(L48&lt;0,-L48,0)</f>
        <v>60966827.390000015</v>
      </c>
      <c r="M50" s="61">
        <f>IF(M48&lt;0,-M48,0)</f>
        <v>32891342.9</v>
      </c>
    </row>
    <row r="51" spans="1:13" ht="12.75" customHeight="1">
      <c r="A51" s="202" t="s">
        <v>312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02" t="s">
        <v>189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25"/>
      <c r="I56" s="9">
        <v>157</v>
      </c>
      <c r="J56" s="6">
        <v>-37105524.69000003</v>
      </c>
      <c r="K56" s="6">
        <v>10174520.250000007</v>
      </c>
      <c r="L56" s="6">
        <v>-60966827</v>
      </c>
      <c r="M56" s="6">
        <v>-32891343</v>
      </c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-2662568</v>
      </c>
      <c r="K57" s="53">
        <f>SUM(K58:K64)</f>
        <v>34798</v>
      </c>
      <c r="L57" s="53">
        <f>SUM(L58:L64)</f>
        <v>-1731789</v>
      </c>
      <c r="M57" s="53">
        <f>SUM(M58:M64)</f>
        <v>-432547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/>
      <c r="K58" s="7"/>
      <c r="L58" s="7"/>
      <c r="M58" s="7"/>
    </row>
    <row r="59" spans="1:13" ht="24" customHeight="1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>
        <v>-884200</v>
      </c>
      <c r="K59" s="7">
        <v>-294734</v>
      </c>
      <c r="L59" s="7">
        <v>-884200</v>
      </c>
      <c r="M59" s="7">
        <v>-294734</v>
      </c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-1778368</v>
      </c>
      <c r="K60" s="7">
        <v>329532</v>
      </c>
      <c r="L60" s="7">
        <v>-847589</v>
      </c>
      <c r="M60" s="7">
        <v>-137813</v>
      </c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>
        <v>-176900</v>
      </c>
      <c r="K65" s="7">
        <v>-59007</v>
      </c>
      <c r="L65" s="7">
        <v>-176900</v>
      </c>
      <c r="M65" s="7">
        <v>-61868</v>
      </c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-2485668</v>
      </c>
      <c r="K66" s="53">
        <f>K57-K65</f>
        <v>93805</v>
      </c>
      <c r="L66" s="53">
        <f>L57-L65</f>
        <v>-1554889</v>
      </c>
      <c r="M66" s="53">
        <f>M57-M65</f>
        <v>-370679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1">
        <f>J56+J66</f>
        <v>-39591192.69000003</v>
      </c>
      <c r="K67" s="61">
        <f>K56+K66</f>
        <v>10268325.250000007</v>
      </c>
      <c r="L67" s="61">
        <f>L56+L66</f>
        <v>-62521716</v>
      </c>
      <c r="M67" s="61">
        <f>M56+M66</f>
        <v>-33262022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10:H10"/>
    <mergeCell ref="A11:H11"/>
    <mergeCell ref="A41:H41"/>
    <mergeCell ref="A38:H38"/>
    <mergeCell ref="A32:H32"/>
    <mergeCell ref="A34:H34"/>
    <mergeCell ref="A33:H33"/>
    <mergeCell ref="A18:H18"/>
    <mergeCell ref="A17:H17"/>
    <mergeCell ref="A30:H30"/>
    <mergeCell ref="A29:H29"/>
    <mergeCell ref="A28:H28"/>
    <mergeCell ref="A23:H23"/>
    <mergeCell ref="A35:H35"/>
    <mergeCell ref="A31:H31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45:H45"/>
    <mergeCell ref="A47:H47"/>
    <mergeCell ref="A44:H44"/>
    <mergeCell ref="A36:H36"/>
    <mergeCell ref="A37:H37"/>
    <mergeCell ref="A40:H40"/>
    <mergeCell ref="A43:H43"/>
    <mergeCell ref="A39:H39"/>
    <mergeCell ref="A15:H15"/>
    <mergeCell ref="A14:H14"/>
    <mergeCell ref="A16:H16"/>
    <mergeCell ref="A12:H12"/>
    <mergeCell ref="A13:H13"/>
    <mergeCell ref="A9:H9"/>
    <mergeCell ref="A42:H42"/>
    <mergeCell ref="A26:H26"/>
    <mergeCell ref="A27:H27"/>
    <mergeCell ref="A19:H19"/>
    <mergeCell ref="A25:H25"/>
    <mergeCell ref="A21:H21"/>
    <mergeCell ref="A22:H22"/>
    <mergeCell ref="A20:H20"/>
    <mergeCell ref="A24:H24"/>
    <mergeCell ref="A71:H71"/>
    <mergeCell ref="A65:H65"/>
    <mergeCell ref="A66:H66"/>
    <mergeCell ref="A67:H67"/>
    <mergeCell ref="A68:M68"/>
    <mergeCell ref="A69:M69"/>
    <mergeCell ref="A70:H70"/>
    <mergeCell ref="A46:H46"/>
    <mergeCell ref="A49:H49"/>
    <mergeCell ref="A48:H48"/>
    <mergeCell ref="A52:H52"/>
    <mergeCell ref="A50:H50"/>
    <mergeCell ref="A64:H64"/>
    <mergeCell ref="A53:H53"/>
    <mergeCell ref="A51:M51"/>
    <mergeCell ref="A54:H54"/>
    <mergeCell ref="A56:H56"/>
    <mergeCell ref="A63:H63"/>
    <mergeCell ref="A62:H62"/>
    <mergeCell ref="A55:M55"/>
    <mergeCell ref="A58:H58"/>
    <mergeCell ref="A59:H59"/>
    <mergeCell ref="A60:H60"/>
    <mergeCell ref="A57:H57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 M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15 J17:J46 J7:J10 K7:M7 K8:L9 K10:M10 K12:M12 K13:L15 J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landscape" paperSize="9" scale="61" r:id="rId1"/>
  <rowBreaks count="1" manualBreakCount="1">
    <brk id="51" max="12" man="1"/>
  </rowBreaks>
  <ignoredErrors>
    <ignoredError sqref="J16:M16 L57:M57" formulaRange="1"/>
    <ignoredError sqref="J57 K57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1.57421875" style="52" customWidth="1"/>
    <col min="12" max="12" width="9.140625" style="52" customWidth="1"/>
    <col min="13" max="13" width="10.28125" style="52" bestFit="1" customWidth="1"/>
    <col min="14" max="14" width="14.421875" style="52" customWidth="1"/>
    <col min="15" max="15" width="9.140625" style="52" customWidth="1"/>
    <col min="16" max="16" width="10.28125" style="52" bestFit="1" customWidth="1"/>
    <col min="17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62" t="s">
        <v>341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8">
        <v>2</v>
      </c>
      <c r="J5" s="69" t="s">
        <v>283</v>
      </c>
      <c r="K5" s="69" t="s">
        <v>284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7"/>
      <c r="J6" s="257"/>
      <c r="K6" s="258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-37105526</v>
      </c>
      <c r="K7" s="7">
        <v>-60966827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3387343.17</v>
      </c>
      <c r="K8" s="7">
        <v>3384363.98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7">
        <v>60785643</v>
      </c>
      <c r="K10" s="7">
        <v>23993348.14000003</v>
      </c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5">
        <v>8117376</v>
      </c>
      <c r="K11" s="7">
        <v>24974175.939999998</v>
      </c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5">
        <v>14839957</v>
      </c>
      <c r="K12" s="7">
        <v>10075647</v>
      </c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64">
        <f>SUM(J7:J12)</f>
        <v>50024793.17</v>
      </c>
      <c r="K13" s="53">
        <f>SUM(K7:K12)</f>
        <v>1460708.0600000247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>
        <v>101413243</v>
      </c>
      <c r="K14" s="7">
        <v>23758426</v>
      </c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3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  <c r="M17" s="127"/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64">
        <f>SUM(J14:J17)</f>
        <v>101413243</v>
      </c>
      <c r="K18" s="53">
        <f>SUM(K14:K17)</f>
        <v>23758426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6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64">
        <f>IF(J18&gt;J13,J18-J13,0)</f>
        <v>51388449.83</v>
      </c>
      <c r="K20" s="53">
        <f>IF(K18&gt;K13,K18-K13,0)</f>
        <v>22297717.939999975</v>
      </c>
      <c r="P20" s="127"/>
    </row>
    <row r="21" spans="1:11" ht="12.75">
      <c r="A21" s="202" t="s">
        <v>159</v>
      </c>
      <c r="B21" s="203"/>
      <c r="C21" s="203"/>
      <c r="D21" s="203"/>
      <c r="E21" s="203"/>
      <c r="F21" s="203"/>
      <c r="G21" s="203"/>
      <c r="H21" s="203"/>
      <c r="I21" s="257"/>
      <c r="J21" s="257"/>
      <c r="K21" s="258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/>
      <c r="K22" s="7">
        <v>3237186.66</v>
      </c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>
        <v>3596165</v>
      </c>
      <c r="K23" s="7">
        <v>19306506.259999968</v>
      </c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>
        <v>480354</v>
      </c>
      <c r="K24" s="7"/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>
        <v>935112</v>
      </c>
      <c r="K26" s="7">
        <v>6548594.129999995</v>
      </c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64">
        <f>SUM(J22:J26)</f>
        <v>5011631</v>
      </c>
      <c r="K27" s="64">
        <f>SUM(K22:K26)</f>
        <v>29092287.049999963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/>
      <c r="K28" s="7">
        <v>67750</v>
      </c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>
        <v>1725832</v>
      </c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64">
        <f>SUM(J28:J30)</f>
        <v>1725832</v>
      </c>
      <c r="K31" s="53">
        <f>SUM(K28:K30)</f>
        <v>67750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IF(J27&gt;J31,J27-J31,0)</f>
        <v>3285799</v>
      </c>
      <c r="K32" s="53">
        <f>IF(K27&gt;K31,K27-K31,0)</f>
        <v>29024537.049999963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02" t="s">
        <v>160</v>
      </c>
      <c r="B34" s="203"/>
      <c r="C34" s="203"/>
      <c r="D34" s="203"/>
      <c r="E34" s="203"/>
      <c r="F34" s="203"/>
      <c r="G34" s="203"/>
      <c r="H34" s="203"/>
      <c r="I34" s="257"/>
      <c r="J34" s="257"/>
      <c r="K34" s="258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>
        <v>500765</v>
      </c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>
        <v>65983675</v>
      </c>
      <c r="K36" s="7"/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>
        <v>5270987</v>
      </c>
      <c r="K37" s="7"/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64">
        <f>SUM(J35:J37)</f>
        <v>71755427</v>
      </c>
      <c r="K38" s="53">
        <f>SUM(K35:K37)</f>
        <v>0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>
        <v>37824343</v>
      </c>
      <c r="K39" s="7">
        <v>12216348</v>
      </c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64">
        <f>SUM(J39:J43)</f>
        <v>37824343</v>
      </c>
      <c r="K44" s="53">
        <f>SUM(K39:K43)</f>
        <v>12216348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IF(J38&gt;J44,J38-J44,0)</f>
        <v>33931084</v>
      </c>
      <c r="K45" s="53">
        <f>IF(K38&gt;K44,K38-K44,0)</f>
        <v>0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IF(J44&gt;J38,J44-J38,0)</f>
        <v>0</v>
      </c>
      <c r="K46" s="53">
        <f>IF(K44&gt;K38,K44-K38,0)</f>
        <v>12216348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IF(J20-J19+J33-J32+J46-J45&gt;0,J20-J19+J33-J32+J46-J45,0)</f>
        <v>14171566.829999998</v>
      </c>
      <c r="K48" s="53">
        <f>IF(K20-K19+K33-K32+K46-K45&gt;0,K20-K19+K33-K32+K46-K45,0)</f>
        <v>5489528.890000012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5">
        <v>24626312</v>
      </c>
      <c r="K49" s="7">
        <v>11365841</v>
      </c>
    </row>
    <row r="50" spans="1:14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>
        <f>J45+J32+J19</f>
        <v>37216883</v>
      </c>
      <c r="K50" s="5">
        <f>K45+K32+K19</f>
        <v>29024537.049999963</v>
      </c>
      <c r="N50" s="127"/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>
        <f>J20+J33+J46</f>
        <v>51388449.83</v>
      </c>
      <c r="K51" s="5">
        <f>K20+K33+K46</f>
        <v>34514065.939999975</v>
      </c>
    </row>
    <row r="52" spans="1:13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5">
        <f>J49+J50-J51</f>
        <v>10454745.170000002</v>
      </c>
      <c r="K52" s="61">
        <f>K49+K50-K51</f>
        <v>5876312.109999992</v>
      </c>
      <c r="M52" s="127"/>
    </row>
    <row r="54" ht="12.75">
      <c r="N54" s="127"/>
    </row>
    <row r="55" ht="12.75">
      <c r="N55" s="127"/>
    </row>
    <row r="56" ht="12.75">
      <c r="N56" s="127"/>
    </row>
    <row r="57" spans="10:14" ht="12.75">
      <c r="J57" s="127"/>
      <c r="K57" s="127"/>
      <c r="N57" s="127"/>
    </row>
    <row r="58" ht="12.75">
      <c r="J58" s="127"/>
    </row>
    <row r="61" spans="10:11" ht="12.75">
      <c r="J61" s="127"/>
      <c r="K61" s="127"/>
    </row>
  </sheetData>
  <sheetProtection/>
  <mergeCells count="52">
    <mergeCell ref="A13:H13"/>
    <mergeCell ref="A11:H11"/>
    <mergeCell ref="A12:H12"/>
    <mergeCell ref="A5:H5"/>
    <mergeCell ref="A6:K6"/>
    <mergeCell ref="A7:H7"/>
    <mergeCell ref="A8:H8"/>
    <mergeCell ref="A1:K1"/>
    <mergeCell ref="A2:K2"/>
    <mergeCell ref="A4:H4"/>
    <mergeCell ref="A10:H10"/>
    <mergeCell ref="A9:H9"/>
    <mergeCell ref="A3:K3"/>
    <mergeCell ref="A14:H14"/>
    <mergeCell ref="A15:H15"/>
    <mergeCell ref="A17:H17"/>
    <mergeCell ref="A23:H23"/>
    <mergeCell ref="A20:H20"/>
    <mergeCell ref="A22:H22"/>
    <mergeCell ref="A16:H16"/>
    <mergeCell ref="A25:H25"/>
    <mergeCell ref="A26:H26"/>
    <mergeCell ref="A27:H27"/>
    <mergeCell ref="A24:H24"/>
    <mergeCell ref="A18:H18"/>
    <mergeCell ref="A21:K21"/>
    <mergeCell ref="A19:H19"/>
    <mergeCell ref="A43:H43"/>
    <mergeCell ref="A36:H36"/>
    <mergeCell ref="A45:H45"/>
    <mergeCell ref="A30:H30"/>
    <mergeCell ref="A38:H38"/>
    <mergeCell ref="A37:H37"/>
    <mergeCell ref="A39:H39"/>
    <mergeCell ref="A40:H40"/>
    <mergeCell ref="A32:H32"/>
    <mergeCell ref="A35:H35"/>
    <mergeCell ref="A41:H41"/>
    <mergeCell ref="A31:H31"/>
    <mergeCell ref="A28:H28"/>
    <mergeCell ref="A29:H29"/>
    <mergeCell ref="A42:H42"/>
    <mergeCell ref="A33:H33"/>
    <mergeCell ref="A34:K34"/>
    <mergeCell ref="A46:H46"/>
    <mergeCell ref="A44:H44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9:K43 J35:K37 J49:K51 J22:K26 J14:K17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18:K20 J13:K13 J27:K27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ignoredErrors>
    <ignoredError sqref="J50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2">
        <v>2</v>
      </c>
      <c r="J5" s="73" t="s">
        <v>283</v>
      </c>
      <c r="K5" s="73" t="s">
        <v>284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7"/>
      <c r="J6" s="257"/>
      <c r="K6" s="258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6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2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2" t="s">
        <v>159</v>
      </c>
      <c r="B22" s="203"/>
      <c r="C22" s="203"/>
      <c r="D22" s="203"/>
      <c r="E22" s="203"/>
      <c r="F22" s="203"/>
      <c r="G22" s="203"/>
      <c r="H22" s="203"/>
      <c r="I22" s="257"/>
      <c r="J22" s="257"/>
      <c r="K22" s="258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2" t="s">
        <v>160</v>
      </c>
      <c r="B35" s="203"/>
      <c r="C35" s="203"/>
      <c r="D35" s="203"/>
      <c r="E35" s="203"/>
      <c r="F35" s="203"/>
      <c r="G35" s="203"/>
      <c r="H35" s="203"/>
      <c r="I35" s="257">
        <v>0</v>
      </c>
      <c r="J35" s="257"/>
      <c r="K35" s="258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1:K1"/>
    <mergeCell ref="A2:K2"/>
    <mergeCell ref="A4:H4"/>
    <mergeCell ref="A10:H10"/>
    <mergeCell ref="A9:H9"/>
    <mergeCell ref="A3:K3"/>
    <mergeCell ref="A5:H5"/>
    <mergeCell ref="A6:K6"/>
    <mergeCell ref="A7:H7"/>
    <mergeCell ref="A8:H8"/>
    <mergeCell ref="A11:H11"/>
    <mergeCell ref="A12:H12"/>
    <mergeCell ref="A20:H20"/>
    <mergeCell ref="A28:H28"/>
    <mergeCell ref="A23:H23"/>
    <mergeCell ref="A13:H13"/>
    <mergeCell ref="A22:K22"/>
    <mergeCell ref="A14:H14"/>
    <mergeCell ref="A15:H15"/>
    <mergeCell ref="A17:H17"/>
    <mergeCell ref="A16:H16"/>
    <mergeCell ref="A18:H18"/>
    <mergeCell ref="A21:H21"/>
    <mergeCell ref="A32:H32"/>
    <mergeCell ref="A24:H24"/>
    <mergeCell ref="A30:H30"/>
    <mergeCell ref="A25:H25"/>
    <mergeCell ref="A26:H26"/>
    <mergeCell ref="A27:H27"/>
    <mergeCell ref="A19:H19"/>
    <mergeCell ref="A46:H46"/>
    <mergeCell ref="A29:H29"/>
    <mergeCell ref="A31:H31"/>
    <mergeCell ref="A44:H44"/>
    <mergeCell ref="A42:H42"/>
    <mergeCell ref="A35:K35"/>
    <mergeCell ref="A38:H38"/>
    <mergeCell ref="A39:H39"/>
    <mergeCell ref="A34:H34"/>
    <mergeCell ref="A45:H45"/>
    <mergeCell ref="A40:H40"/>
    <mergeCell ref="A37:H37"/>
    <mergeCell ref="A36:H36"/>
    <mergeCell ref="A43:H43"/>
    <mergeCell ref="A33:H33"/>
    <mergeCell ref="A41:H41"/>
    <mergeCell ref="A47:H47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421875" style="76" customWidth="1"/>
    <col min="11" max="12" width="9.140625" style="76" customWidth="1"/>
    <col min="13" max="13" width="14.57421875" style="76" customWidth="1"/>
    <col min="14" max="16384" width="9.140625" style="76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5"/>
    </row>
    <row r="2" spans="1:12" ht="15.75">
      <c r="A2" s="42"/>
      <c r="B2" s="74"/>
      <c r="C2" s="289" t="s">
        <v>282</v>
      </c>
      <c r="D2" s="289"/>
      <c r="E2" s="77">
        <v>40544</v>
      </c>
      <c r="F2" s="43" t="s">
        <v>250</v>
      </c>
      <c r="G2" s="290">
        <v>40816</v>
      </c>
      <c r="H2" s="291"/>
      <c r="I2" s="74"/>
      <c r="J2" s="74"/>
      <c r="K2" s="74"/>
      <c r="L2" s="78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81" t="s">
        <v>305</v>
      </c>
      <c r="J3" s="82" t="s">
        <v>150</v>
      </c>
      <c r="K3" s="82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4">
        <v>2</v>
      </c>
      <c r="J4" s="83" t="s">
        <v>283</v>
      </c>
      <c r="K4" s="83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270904000</v>
      </c>
      <c r="K5" s="45">
        <v>270904000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4">
        <v>2</v>
      </c>
      <c r="J6" s="46">
        <v>250572308</v>
      </c>
      <c r="K6" s="46">
        <v>160634352.34</v>
      </c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16765458</v>
      </c>
      <c r="K7" s="46">
        <v>17649657.77000004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4">
        <v>4</v>
      </c>
      <c r="J8" s="46"/>
      <c r="K8" s="46"/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-89937956</v>
      </c>
      <c r="K9" s="46">
        <v>-60966827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>
        <v>41921987</v>
      </c>
      <c r="K10" s="46">
        <v>41214627.52</v>
      </c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/>
      <c r="K12" s="46">
        <v>-847589</v>
      </c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/>
      <c r="K13" s="46"/>
    </row>
    <row r="14" spans="1:11" ht="12.75">
      <c r="A14" s="285" t="s">
        <v>294</v>
      </c>
      <c r="B14" s="286"/>
      <c r="C14" s="286"/>
      <c r="D14" s="286"/>
      <c r="E14" s="286"/>
      <c r="F14" s="286"/>
      <c r="G14" s="286"/>
      <c r="H14" s="286"/>
      <c r="I14" s="44">
        <v>10</v>
      </c>
      <c r="J14" s="79">
        <f>SUM(J5:J13)</f>
        <v>490225797</v>
      </c>
      <c r="K14" s="79">
        <f>SUM(K5:K13)</f>
        <v>428588221.63000005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/>
      <c r="K15" s="46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3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  <c r="M17" s="132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/>
      <c r="K20" s="46"/>
    </row>
    <row r="21" spans="1:13" ht="12.75">
      <c r="A21" s="285" t="s">
        <v>301</v>
      </c>
      <c r="B21" s="286"/>
      <c r="C21" s="286"/>
      <c r="D21" s="286"/>
      <c r="E21" s="286"/>
      <c r="F21" s="286"/>
      <c r="G21" s="286"/>
      <c r="H21" s="286"/>
      <c r="I21" s="44">
        <v>17</v>
      </c>
      <c r="J21" s="80">
        <f>SUM(J15:J20)</f>
        <v>0</v>
      </c>
      <c r="K21" s="80">
        <f>SUM(K15:K20)</f>
        <v>0</v>
      </c>
      <c r="M21" s="132"/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8">
        <v>19</v>
      </c>
      <c r="J24" s="80"/>
      <c r="K24" s="80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2011-07-28T06:54:44Z</cp:lastPrinted>
  <dcterms:created xsi:type="dcterms:W3CDTF">2008-10-17T11:51:54Z</dcterms:created>
  <dcterms:modified xsi:type="dcterms:W3CDTF">2011-10-28T15:08:13Z</dcterms:modified>
  <cp:category/>
  <cp:version/>
  <cp:contentType/>
  <cp:contentStatus/>
</cp:coreProperties>
</file>