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Bilješke!$A$1:$J$53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</definedNames>
  <calcPr calcId="125725"/>
</workbook>
</file>

<file path=xl/calcChain.xml><?xml version="1.0" encoding="utf-8"?>
<calcChain xmlns="http://schemas.openxmlformats.org/spreadsheetml/2006/main">
  <c r="J12" i="18"/>
  <c r="J16"/>
  <c r="L57"/>
  <c r="L66"/>
  <c r="L67"/>
  <c r="J57"/>
  <c r="J66"/>
  <c r="J67"/>
  <c r="K14" i="17"/>
  <c r="J18" i="20"/>
  <c r="K57" i="18"/>
  <c r="M57"/>
  <c r="K16"/>
  <c r="K12"/>
  <c r="K22"/>
  <c r="K10"/>
  <c r="K33"/>
  <c r="K43"/>
  <c r="K7"/>
  <c r="K27"/>
  <c r="K42"/>
  <c r="K44"/>
  <c r="K48"/>
  <c r="K50"/>
  <c r="L27"/>
  <c r="L7"/>
  <c r="L42"/>
  <c r="L12"/>
  <c r="L16"/>
  <c r="L22"/>
  <c r="L10"/>
  <c r="L33"/>
  <c r="L43"/>
  <c r="L44"/>
  <c r="L45"/>
  <c r="L46"/>
  <c r="L48"/>
  <c r="L49"/>
  <c r="L50"/>
  <c r="J7"/>
  <c r="J27"/>
  <c r="J42"/>
  <c r="J22"/>
  <c r="J10"/>
  <c r="J33"/>
  <c r="J43"/>
  <c r="J44"/>
  <c r="J45"/>
  <c r="J46"/>
  <c r="J48"/>
  <c r="J49"/>
  <c r="J50"/>
  <c r="K27" i="20"/>
  <c r="J27"/>
  <c r="K18"/>
  <c r="K13"/>
  <c r="K20"/>
  <c r="K101" i="19"/>
  <c r="K100" s="1"/>
  <c r="K114" s="1"/>
  <c r="K49"/>
  <c r="J56"/>
  <c r="K19" i="20"/>
  <c r="K31"/>
  <c r="K32"/>
  <c r="K44"/>
  <c r="K33"/>
  <c r="J38"/>
  <c r="J44"/>
  <c r="J45"/>
  <c r="J13"/>
  <c r="J19" s="1"/>
  <c r="J31"/>
  <c r="J32"/>
  <c r="J46"/>
  <c r="J33"/>
  <c r="K66" i="18"/>
  <c r="K67"/>
  <c r="M66"/>
  <c r="M67"/>
  <c r="M7"/>
  <c r="M27"/>
  <c r="M12"/>
  <c r="M16"/>
  <c r="M22"/>
  <c r="M33"/>
  <c r="K53" i="21"/>
  <c r="J53"/>
  <c r="K19"/>
  <c r="K12"/>
  <c r="K20" s="1"/>
  <c r="K21"/>
  <c r="K32"/>
  <c r="K28"/>
  <c r="K33" s="1"/>
  <c r="K34"/>
  <c r="K45"/>
  <c r="K39"/>
  <c r="K46" s="1"/>
  <c r="K47"/>
  <c r="J19"/>
  <c r="J12"/>
  <c r="J21"/>
  <c r="J20"/>
  <c r="J32"/>
  <c r="J28"/>
  <c r="J34"/>
  <c r="J33"/>
  <c r="J45"/>
  <c r="J39"/>
  <c r="J47"/>
  <c r="J46"/>
  <c r="K38" i="20"/>
  <c r="K45" s="1"/>
  <c r="K72" i="19"/>
  <c r="K79"/>
  <c r="K82"/>
  <c r="K86"/>
  <c r="K90"/>
  <c r="J72"/>
  <c r="J79"/>
  <c r="J82"/>
  <c r="J86"/>
  <c r="J90"/>
  <c r="J100"/>
  <c r="K9"/>
  <c r="K16"/>
  <c r="K26"/>
  <c r="K35"/>
  <c r="K41"/>
  <c r="K56"/>
  <c r="J9"/>
  <c r="J16"/>
  <c r="J26"/>
  <c r="J35"/>
  <c r="J41"/>
  <c r="J49"/>
  <c r="J14" i="17"/>
  <c r="J21"/>
  <c r="K21"/>
  <c r="M10" i="18"/>
  <c r="M43"/>
  <c r="M42"/>
  <c r="K46"/>
  <c r="K69" i="19"/>
  <c r="K40"/>
  <c r="K8"/>
  <c r="J69"/>
  <c r="J114"/>
  <c r="J40"/>
  <c r="J8"/>
  <c r="J66"/>
  <c r="J48" i="21"/>
  <c r="M46" i="18"/>
  <c r="M44"/>
  <c r="M48"/>
  <c r="J49" i="21"/>
  <c r="M45" i="18"/>
  <c r="K45"/>
  <c r="K49"/>
  <c r="K66" i="19"/>
  <c r="M50" i="18"/>
  <c r="M49"/>
  <c r="K50" i="20" l="1"/>
  <c r="K49" i="21"/>
  <c r="K48"/>
  <c r="J50" i="20"/>
  <c r="K46"/>
  <c r="J20"/>
  <c r="J51" l="1"/>
  <c r="J48"/>
  <c r="K51"/>
  <c r="K48"/>
  <c r="J52"/>
  <c r="J47"/>
  <c r="K47"/>
  <c r="K52"/>
</calcChain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<sst xmlns="http://schemas.openxmlformats.org/spreadsheetml/2006/main" count="399" uniqueCount="346">
  <si>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</si>
  <si>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</si>
  <si>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</si>
  <si>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</si>
  <si>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</si>
  <si>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</si>
  <si>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</si>
  <si>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</si>
  <si>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</si>
  <si>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</si>
  <si>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</si>
  <si>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</si>
  <si>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</si>
  <si>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</si>
  <si>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</si>
  <si>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</si>
  <si>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</si>
  <si>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</si>
  <si>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</si>
  <si>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</si>
  <si>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</si>
  <si>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</si>
  <si>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</si>
  <si>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</si>
  <si>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</si>
  <si>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</si>
  <si>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</si>
  <si>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</si>
  <si>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</si>
  <si>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</si>
  <si>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</si>
  <si>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</si>
  <si>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</si>
  <si>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</si>
  <si>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</si>
  <si>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</si>
  <si>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</si>
  <si>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</si>
  <si>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</si>
  <si>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</si>
  <si>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</si>
  <si>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</si>
  <si>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</si>
  <si>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</si>
  <si>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</si>
  <si>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</si>
  <si>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</si>
  <si>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</si>
  <si>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</si>
  <si>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</si>
  <si>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</si>
  <si>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</si>
  <si>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</si>
  <si>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</si>
  <si>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</si>
  <si>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</si>
  <si>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</si>
  <si>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</si>
  <si>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</si>
  <si>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</si>
  <si>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</si>
  <si>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</si>
  <si>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</si>
  <si>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</si>
  <si>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</si>
  <si>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</si>
  <si>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</si>
  <si>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</si>
  <si>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</si>
  <si>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</si>
  <si>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</si>
  <si>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</si>
  <si>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</si>
  <si>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</si>
  <si>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</si>
  <si>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</si>
  <si>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</si>
  <si>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</si>
  <si>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</si>
  <si>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</si>
  <si>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</si>
  <si>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</si>
  <si>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</si>
  <si>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</si>
  <si>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</si>
  <si>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</si>
  <si>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</si>
  <si>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</si>
  <si>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</si>
  <si>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</si>
  <si>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</si>
  <si>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</si>
  <si>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</si>
  <si>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</si>
  <si>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</si>
  <si>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</si>
  <si>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</si>
  <si>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</si>
  <si>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</si>
  <si>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</si>
  <si>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</si>
  <si>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</si>
  <si>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</si>
  <si>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</si>
  <si>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</si>
  <si>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</si>
  <si>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</si>
  <si>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</si>
  <si>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</si>
  <si>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</si>
  <si>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</si>
  <si>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</si>
  <si>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</si>
  <si>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</si>
  <si>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</si>
  <si>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</si>
  <si>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</si>
  <si>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</si>
  <si>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</si>
  <si>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</si>
  <si>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</si>
  <si>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</si>
  <si>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</si>
  <si>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</si>
  <si>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</si>
  <si>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</si>
  <si>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</si>
  <si>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</si>
  <si>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</si>
  <si>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</si>
  <si>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</si>
  <si>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</si>
  <si>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</si>
  <si>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</si>
  <si>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</si>
  <si>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</si>
  <si>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</si>
  <si>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</si>
  <si>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</si>
  <si>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</si>
  <si>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</si>
  <si>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</si>
  <si>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</si>
  <si>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</si>
  <si>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</si>
  <si>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</si>
  <si>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</si>
  <si>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</si>
  <si>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</si>
  <si>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</si>
  <si>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</si>
  <si>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</si>
  <si>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</si>
  <si>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</si>
  <si>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</si>
  <si>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</si>
  <si>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</si>
  <si>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</si>
  <si>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</si>
  <si>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</si>
  <si>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</si>
  <si>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</si>
  <si>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</si>
  <si>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</si>
  <si>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</si>
  <si>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</si>
  <si>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</si>
  <si>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</si>
  <si>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</si>
  <si>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</si>
  <si>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</si>
  <si>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</si>
  <si>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</si>
  <si>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</si>
  <si>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</si>
  <si>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</si>
  <si>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</si>
  <si>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</si>
  <si>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</si>
  <si>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</si>
  <si>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</si>
  <si>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</si>
  <si>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</si>
  <si>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</si>
  <si>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</si>
  <si>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</si>
  <si>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</si>
  <si>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</si>
  <si>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</si>
  <si>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</si>
  <si>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</si>
  <si>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</si>
  <si>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</si>
  <si>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</si>
  <si>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</si>
  <si>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</si>
  <si>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</si>
  <si>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</si>
  <si>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</si>
  <si>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</si>
  <si>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</si>
  <si>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</si>
  <si>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</si>
  <si>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</si>
  <si>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</si>
  <si>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</si>
  <si>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</si>
  <si>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</si>
  <si>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</si>
  <si>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</si>
  <si>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</si>
  <si>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</si>
  <si>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</si>
  <si>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</si>
  <si>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</si>
  <si>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</si>
  <si>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</si>
  <si>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</si>
  <si>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</si>
  <si>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</si>
  <si>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</si>
  <si>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</si>
  <si>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</si>
  <si>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</si>
  <si>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</si>
  <si>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</si>
  <si>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</si>
  <si>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</si>
  <si>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</si>
  <si>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</si>
  <si>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</si>
  <si>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</si>
  <si>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</si>
  <si>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</si>
  <si>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</si>
  <si>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</si>
  <si>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</si>
  <si>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</si>
  <si>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</si>
  <si>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</si>
  <si>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</si>
  <si>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</si>
  <si>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</si>
  <si>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</si>
  <si>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</si>
  <si>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</si>
  <si>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</si>
  <si>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</si>
  <si>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</si>
  <si>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</si>
  <si>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</si>
  <si>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</si>
  <si>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</si>
  <si>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</si>
  <si>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</si>
  <si>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</si>
  <si>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</si>
  <si>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</si>
  <si>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</si>
  <si>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</si>
  <si>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</si>
  <si>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</si>
  <si>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</si>
  <si>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</si>
  <si>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</si>
  <si>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</si>
  <si>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</si>
  <si>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</si>
  <si>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</si>
  <si>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</si>
  <si>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</si>
  <si>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</si>
  <si>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</si>
  <si>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</si>
  <si>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</si>
  <si>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</si>
  <si>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</si>
  <si>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</si>
  <si>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</si>
  <si>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</si>
  <si>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</si>
  <si>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</si>
  <si>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</si>
  <si>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</si>
  <si>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</si>
  <si>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</si>
  <si>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</si>
  <si>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</si>
  <si>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</si>
  <si>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</si>
  <si>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</si>
  <si>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</si>
  <si>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</si>
  <si>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</si>
  <si>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</si>
  <si>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</si>
  <si>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</si>
  <si>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</si>
  <si>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</si>
  <si>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</si>
  <si>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</si>
  <si>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</si>
  <si>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</si>
  <si>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</si>
  <si>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</si>
  <si>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</si>
  <si>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</si>
  <si>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</si>
  <si>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</si>
  <si>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</si>
  <si>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</si>
  <si>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</si>
  <si>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</si>
  <si>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</si>
  <si>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</si>
  <si>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</si>
  <si>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</si>
  <si>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</si>
  <si>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</si>
  <si>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</si>
  <si>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</si>
  <si>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</si>
  <si>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</si>
  <si>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</si>
  <si>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</si>
  <si>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</si>
  <si>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</si>
  <si>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</si>
  <si>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</si>
  <si>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</si>
  <si>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</si>
  <si>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</si>
  <si>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</si>
  <si>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</si>
  <si>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</si>
  <si>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2719673</t>
  </si>
  <si>
    <t>ZAGREBAČKO RAČUNOVODSTVO d.o.o.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</si>
  <si>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</si>
  <si>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</si>
  <si>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</si>
  <si>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</si>
  <si>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</si>
  <si>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</si>
  <si>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stanje na dan 30.06.2011.</t>
  </si>
  <si>
    <t>u razdoblju 01.01.2011. do 30.06.2011.</t>
  </si>
  <si>
    <t>30.06.2011.</t>
  </si>
</sst>
</file>

<file path=xl/styles.xml><?xml version="1.0" encoding="utf-8"?>
<styleSheet xmlns="http://schemas.openxmlformats.org/spreadsheetml/2006/main">
  <numFmts count="2">
    <numFmt numFmtId="41" formatCode="_-* #,##0\ _k_n_-;\-* #,##0\ _k_n_-;_-* &quot;-&quot;\ _k_n_-;_-@_-"/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0" fontId="7" fillId="0" borderId="0" xfId="2" applyFont="1" applyBorder="1" applyAlignment="1" applyProtection="1">
      <alignment horizontal="left" wrapText="1"/>
      <protection hidden="1"/>
    </xf>
    <xf numFmtId="0" fontId="7" fillId="0" borderId="16" xfId="2" applyFont="1" applyBorder="1" applyAlignment="1" applyProtection="1">
      <alignment horizontal="left" wrapText="1"/>
      <protection hidden="1"/>
    </xf>
    <xf numFmtId="0" fontId="7" fillId="0" borderId="0" xfId="2" applyFont="1" applyFill="1" applyBorder="1" applyAlignment="1" applyProtection="1">
      <alignment horizontal="left"/>
      <protection hidden="1"/>
    </xf>
    <xf numFmtId="41" fontId="0" fillId="0" borderId="0" xfId="0" applyNumberFormat="1" applyFill="1"/>
    <xf numFmtId="3" fontId="1" fillId="0" borderId="0" xfId="0" applyNumberFormat="1" applyFont="1" applyFill="1"/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left" vertical="center"/>
      <protection locked="0" hidden="1"/>
    </xf>
    <xf numFmtId="1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15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8" xfId="2" applyFont="1" applyBorder="1" applyAlignment="1" applyProtection="1">
      <alignment horizontal="center"/>
      <protection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00" workbookViewId="0">
      <selection activeCell="H2" sqref="H2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0.71093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69" t="s">
        <v>248</v>
      </c>
      <c r="B1" s="170"/>
      <c r="C1" s="170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40" t="s">
        <v>249</v>
      </c>
      <c r="B2" s="141"/>
      <c r="C2" s="141"/>
      <c r="D2" s="142"/>
      <c r="E2" s="119" t="s">
        <v>323</v>
      </c>
      <c r="F2" s="12"/>
      <c r="G2" s="13" t="s">
        <v>250</v>
      </c>
      <c r="H2" s="119" t="s">
        <v>345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46" t="s">
        <v>251</v>
      </c>
      <c r="B6" s="147"/>
      <c r="C6" s="135" t="s">
        <v>324</v>
      </c>
      <c r="D6" s="136"/>
      <c r="E6" s="128"/>
      <c r="F6" s="128"/>
      <c r="G6" s="128"/>
      <c r="H6" s="128"/>
      <c r="I6" s="129"/>
      <c r="J6" s="10"/>
      <c r="K6" s="10"/>
      <c r="L6" s="10"/>
    </row>
    <row r="7" spans="1:12">
      <c r="A7" s="93"/>
      <c r="B7" s="22"/>
      <c r="C7" s="20"/>
      <c r="D7" s="20"/>
      <c r="E7" s="128"/>
      <c r="F7" s="128"/>
      <c r="G7" s="128"/>
      <c r="H7" s="128"/>
      <c r="I7" s="129"/>
      <c r="J7" s="10"/>
      <c r="K7" s="10"/>
      <c r="L7" s="10"/>
    </row>
    <row r="8" spans="1:12">
      <c r="A8" s="133" t="s">
        <v>252</v>
      </c>
      <c r="B8" s="134"/>
      <c r="C8" s="135" t="s">
        <v>325</v>
      </c>
      <c r="D8" s="136"/>
      <c r="E8" s="128"/>
      <c r="F8" s="128"/>
      <c r="G8" s="128"/>
      <c r="H8" s="128"/>
      <c r="I8" s="105"/>
      <c r="J8" s="10"/>
      <c r="K8" s="10"/>
      <c r="L8" s="10"/>
    </row>
    <row r="9" spans="1:12">
      <c r="A9" s="95"/>
      <c r="B9" s="50"/>
      <c r="C9" s="20"/>
      <c r="D9" s="130"/>
      <c r="E9" s="20"/>
      <c r="F9" s="20"/>
      <c r="G9" s="20"/>
      <c r="H9" s="20"/>
      <c r="I9" s="105"/>
      <c r="J9" s="10"/>
      <c r="K9" s="10"/>
      <c r="L9" s="10"/>
    </row>
    <row r="10" spans="1:12">
      <c r="A10" s="137" t="s">
        <v>253</v>
      </c>
      <c r="B10" s="138"/>
      <c r="C10" s="135" t="s">
        <v>326</v>
      </c>
      <c r="D10" s="136"/>
      <c r="E10" s="20"/>
      <c r="F10" s="20"/>
      <c r="G10" s="20"/>
      <c r="H10" s="20"/>
      <c r="I10" s="105"/>
      <c r="J10" s="10"/>
      <c r="K10" s="10"/>
      <c r="L10" s="10"/>
    </row>
    <row r="11" spans="1:12">
      <c r="A11" s="139"/>
      <c r="B11" s="138"/>
      <c r="C11" s="20"/>
      <c r="D11" s="20"/>
      <c r="E11" s="20"/>
      <c r="F11" s="20"/>
      <c r="G11" s="20"/>
      <c r="H11" s="20"/>
      <c r="I11" s="105"/>
      <c r="J11" s="10"/>
      <c r="K11" s="10"/>
      <c r="L11" s="10"/>
    </row>
    <row r="12" spans="1:12">
      <c r="A12" s="146" t="s">
        <v>254</v>
      </c>
      <c r="B12" s="147"/>
      <c r="C12" s="155" t="s">
        <v>327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>
      <c r="A13" s="93"/>
      <c r="B13" s="22"/>
      <c r="C13" s="34"/>
      <c r="D13" s="20"/>
      <c r="E13" s="20"/>
      <c r="F13" s="20"/>
      <c r="G13" s="20"/>
      <c r="H13" s="20"/>
      <c r="I13" s="105"/>
      <c r="J13" s="10"/>
      <c r="K13" s="10"/>
      <c r="L13" s="10"/>
    </row>
    <row r="14" spans="1:12">
      <c r="A14" s="146" t="s">
        <v>255</v>
      </c>
      <c r="B14" s="147"/>
      <c r="C14" s="158">
        <v>10000</v>
      </c>
      <c r="D14" s="159"/>
      <c r="E14" s="20"/>
      <c r="F14" s="155" t="s">
        <v>328</v>
      </c>
      <c r="G14" s="156"/>
      <c r="H14" s="156"/>
      <c r="I14" s="157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46" t="s">
        <v>256</v>
      </c>
      <c r="B16" s="147"/>
      <c r="C16" s="155" t="s">
        <v>329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46" t="s">
        <v>257</v>
      </c>
      <c r="B18" s="147"/>
      <c r="C18" s="162" t="s">
        <v>330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46" t="s">
        <v>258</v>
      </c>
      <c r="B20" s="147"/>
      <c r="C20" s="162" t="s">
        <v>331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46" t="s">
        <v>259</v>
      </c>
      <c r="B22" s="147"/>
      <c r="C22" s="120">
        <v>133</v>
      </c>
      <c r="D22" s="155" t="s">
        <v>328</v>
      </c>
      <c r="E22" s="165"/>
      <c r="F22" s="166"/>
      <c r="G22" s="146"/>
      <c r="H22" s="167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46" t="s">
        <v>260</v>
      </c>
      <c r="B24" s="147"/>
      <c r="C24" s="120">
        <v>21</v>
      </c>
      <c r="D24" s="155" t="s">
        <v>332</v>
      </c>
      <c r="E24" s="165"/>
      <c r="F24" s="165"/>
      <c r="G24" s="166"/>
      <c r="H24" s="51" t="s">
        <v>261</v>
      </c>
      <c r="I24" s="121">
        <v>105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46" t="s">
        <v>262</v>
      </c>
      <c r="B26" s="147"/>
      <c r="C26" s="122" t="s">
        <v>333</v>
      </c>
      <c r="D26" s="25"/>
      <c r="E26" s="33"/>
      <c r="F26" s="24"/>
      <c r="G26" s="168" t="s">
        <v>263</v>
      </c>
      <c r="H26" s="147"/>
      <c r="I26" s="123" t="s">
        <v>334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48" t="s">
        <v>266</v>
      </c>
      <c r="I28" s="149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50"/>
      <c r="B30" s="151"/>
      <c r="C30" s="151"/>
      <c r="D30" s="152"/>
      <c r="E30" s="150"/>
      <c r="F30" s="151"/>
      <c r="G30" s="151"/>
      <c r="H30" s="153"/>
      <c r="I30" s="154"/>
      <c r="J30" s="10"/>
      <c r="K30" s="10"/>
      <c r="L30" s="10"/>
    </row>
    <row r="31" spans="1:12">
      <c r="A31" s="93"/>
      <c r="B31" s="22"/>
      <c r="C31" s="21"/>
      <c r="D31" s="176"/>
      <c r="E31" s="176"/>
      <c r="F31" s="176"/>
      <c r="G31" s="177"/>
      <c r="H31" s="16"/>
      <c r="I31" s="100"/>
      <c r="J31" s="10"/>
      <c r="K31" s="10"/>
      <c r="L31" s="10"/>
    </row>
    <row r="32" spans="1:12">
      <c r="A32" s="150"/>
      <c r="B32" s="151"/>
      <c r="C32" s="151"/>
      <c r="D32" s="152"/>
      <c r="E32" s="150"/>
      <c r="F32" s="151"/>
      <c r="G32" s="151"/>
      <c r="H32" s="153"/>
      <c r="I32" s="154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50"/>
      <c r="B34" s="151"/>
      <c r="C34" s="151"/>
      <c r="D34" s="152"/>
      <c r="E34" s="150"/>
      <c r="F34" s="151"/>
      <c r="G34" s="151"/>
      <c r="H34" s="153"/>
      <c r="I34" s="154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50"/>
      <c r="B36" s="151"/>
      <c r="C36" s="151"/>
      <c r="D36" s="152"/>
      <c r="E36" s="150"/>
      <c r="F36" s="151"/>
      <c r="G36" s="151"/>
      <c r="H36" s="153"/>
      <c r="I36" s="154"/>
      <c r="J36" s="10"/>
      <c r="K36" s="10"/>
      <c r="L36" s="10"/>
    </row>
    <row r="37" spans="1:12">
      <c r="A37" s="102"/>
      <c r="B37" s="30"/>
      <c r="C37" s="160"/>
      <c r="D37" s="161"/>
      <c r="E37" s="16"/>
      <c r="F37" s="160"/>
      <c r="G37" s="161"/>
      <c r="H37" s="16"/>
      <c r="I37" s="94"/>
      <c r="J37" s="10"/>
      <c r="K37" s="10"/>
      <c r="L37" s="10"/>
    </row>
    <row r="38" spans="1:12">
      <c r="A38" s="150"/>
      <c r="B38" s="151"/>
      <c r="C38" s="151"/>
      <c r="D38" s="152"/>
      <c r="E38" s="150"/>
      <c r="F38" s="151"/>
      <c r="G38" s="151"/>
      <c r="H38" s="153"/>
      <c r="I38" s="154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50"/>
      <c r="B40" s="151"/>
      <c r="C40" s="151"/>
      <c r="D40" s="152"/>
      <c r="E40" s="150"/>
      <c r="F40" s="151"/>
      <c r="G40" s="151"/>
      <c r="H40" s="153"/>
      <c r="I40" s="154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37" t="s">
        <v>267</v>
      </c>
      <c r="B44" s="181"/>
      <c r="C44" s="135" t="s">
        <v>335</v>
      </c>
      <c r="D44" s="136"/>
      <c r="E44" s="26"/>
      <c r="F44" s="155" t="s">
        <v>336</v>
      </c>
      <c r="G44" s="151"/>
      <c r="H44" s="151"/>
      <c r="I44" s="152"/>
      <c r="J44" s="10"/>
      <c r="K44" s="10"/>
      <c r="L44" s="10"/>
    </row>
    <row r="45" spans="1:12">
      <c r="A45" s="102"/>
      <c r="B45" s="30"/>
      <c r="C45" s="160"/>
      <c r="D45" s="161"/>
      <c r="E45" s="16"/>
      <c r="F45" s="160"/>
      <c r="G45" s="185"/>
      <c r="H45" s="35"/>
      <c r="I45" s="106"/>
      <c r="J45" s="10"/>
      <c r="K45" s="10"/>
      <c r="L45" s="10"/>
    </row>
    <row r="46" spans="1:12">
      <c r="A46" s="137" t="s">
        <v>268</v>
      </c>
      <c r="B46" s="181"/>
      <c r="C46" s="155" t="s">
        <v>337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37" t="s">
        <v>270</v>
      </c>
      <c r="B48" s="181"/>
      <c r="C48" s="135" t="s">
        <v>338</v>
      </c>
      <c r="D48" s="182"/>
      <c r="E48" s="136"/>
      <c r="F48" s="16"/>
      <c r="G48" s="51" t="s">
        <v>271</v>
      </c>
      <c r="H48" s="135" t="s">
        <v>339</v>
      </c>
      <c r="I48" s="136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37" t="s">
        <v>257</v>
      </c>
      <c r="B50" s="181"/>
      <c r="C50" s="190" t="s">
        <v>330</v>
      </c>
      <c r="D50" s="182"/>
      <c r="E50" s="182"/>
      <c r="F50" s="182"/>
      <c r="G50" s="182"/>
      <c r="H50" s="182"/>
      <c r="I50" s="136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46" t="s">
        <v>272</v>
      </c>
      <c r="B52" s="147"/>
      <c r="C52" s="135" t="s">
        <v>342</v>
      </c>
      <c r="D52" s="182"/>
      <c r="E52" s="182"/>
      <c r="F52" s="182"/>
      <c r="G52" s="182"/>
      <c r="H52" s="182"/>
      <c r="I52" s="157"/>
      <c r="J52" s="10"/>
      <c r="K52" s="10"/>
      <c r="L52" s="10"/>
    </row>
    <row r="53" spans="1:12">
      <c r="A53" s="107"/>
      <c r="B53" s="20"/>
      <c r="C53" s="191" t="s">
        <v>273</v>
      </c>
      <c r="D53" s="191"/>
      <c r="E53" s="191"/>
      <c r="F53" s="191"/>
      <c r="G53" s="191"/>
      <c r="H53" s="191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88" t="s">
        <v>274</v>
      </c>
      <c r="C55" s="189"/>
      <c r="D55" s="189"/>
      <c r="E55" s="189"/>
      <c r="F55" s="49"/>
      <c r="G55" s="49"/>
      <c r="H55" s="49"/>
      <c r="I55" s="109"/>
      <c r="J55" s="10"/>
      <c r="K55" s="10"/>
      <c r="L55" s="10"/>
    </row>
    <row r="56" spans="1:12">
      <c r="A56" s="107"/>
      <c r="B56" s="178" t="s">
        <v>306</v>
      </c>
      <c r="C56" s="179"/>
      <c r="D56" s="179"/>
      <c r="E56" s="179"/>
      <c r="F56" s="179"/>
      <c r="G56" s="179"/>
      <c r="H56" s="179"/>
      <c r="I56" s="180"/>
      <c r="J56" s="10"/>
      <c r="K56" s="10"/>
      <c r="L56" s="10"/>
    </row>
    <row r="57" spans="1:12">
      <c r="A57" s="107"/>
      <c r="B57" s="178" t="s">
        <v>307</v>
      </c>
      <c r="C57" s="179"/>
      <c r="D57" s="179"/>
      <c r="E57" s="179"/>
      <c r="F57" s="179"/>
      <c r="G57" s="179"/>
      <c r="H57" s="179"/>
      <c r="I57" s="109"/>
      <c r="J57" s="10"/>
      <c r="K57" s="10"/>
      <c r="L57" s="10"/>
    </row>
    <row r="58" spans="1:12">
      <c r="A58" s="107"/>
      <c r="B58" s="178" t="s">
        <v>308</v>
      </c>
      <c r="C58" s="179"/>
      <c r="D58" s="179"/>
      <c r="E58" s="179"/>
      <c r="F58" s="179"/>
      <c r="G58" s="179"/>
      <c r="H58" s="179"/>
      <c r="I58" s="180"/>
      <c r="J58" s="10"/>
      <c r="K58" s="10"/>
      <c r="L58" s="10"/>
    </row>
    <row r="59" spans="1:12">
      <c r="A59" s="107"/>
      <c r="B59" s="178" t="s">
        <v>309</v>
      </c>
      <c r="C59" s="179"/>
      <c r="D59" s="179"/>
      <c r="E59" s="179"/>
      <c r="F59" s="179"/>
      <c r="G59" s="179"/>
      <c r="H59" s="179"/>
      <c r="I59" s="180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92" t="s">
        <v>277</v>
      </c>
      <c r="H62" s="193"/>
      <c r="I62" s="194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86"/>
      <c r="H63" s="187"/>
      <c r="I63" s="118"/>
      <c r="J63" s="10"/>
      <c r="K63" s="10"/>
      <c r="L63" s="10"/>
    </row>
  </sheetData>
  <mergeCells count="73">
    <mergeCell ref="G63:H63"/>
    <mergeCell ref="B55:E55"/>
    <mergeCell ref="B56:I56"/>
    <mergeCell ref="C50:I50"/>
    <mergeCell ref="A52:B52"/>
    <mergeCell ref="A50:B50"/>
    <mergeCell ref="C52:I52"/>
    <mergeCell ref="B59:I59"/>
    <mergeCell ref="C53:H53"/>
    <mergeCell ref="G62:I62"/>
    <mergeCell ref="B57:H57"/>
    <mergeCell ref="B58:I58"/>
    <mergeCell ref="H40:I40"/>
    <mergeCell ref="A40:D40"/>
    <mergeCell ref="E40:G40"/>
    <mergeCell ref="A48:B48"/>
    <mergeCell ref="C48:E48"/>
    <mergeCell ref="H48:I48"/>
    <mergeCell ref="A46:B46"/>
    <mergeCell ref="C46:I46"/>
    <mergeCell ref="A44:B44"/>
    <mergeCell ref="C44:D44"/>
    <mergeCell ref="F44:I44"/>
    <mergeCell ref="C45:D45"/>
    <mergeCell ref="F45:G45"/>
    <mergeCell ref="D31:G31"/>
    <mergeCell ref="A32:D32"/>
    <mergeCell ref="H38:I38"/>
    <mergeCell ref="A34:D34"/>
    <mergeCell ref="E34:G34"/>
    <mergeCell ref="H34:I34"/>
    <mergeCell ref="A36:D36"/>
    <mergeCell ref="A38:D38"/>
    <mergeCell ref="E38:G38"/>
    <mergeCell ref="H36:I36"/>
    <mergeCell ref="A1:C1"/>
    <mergeCell ref="D24:G24"/>
    <mergeCell ref="E30:G30"/>
    <mergeCell ref="A28:D28"/>
    <mergeCell ref="E28:G28"/>
    <mergeCell ref="C37:D37"/>
    <mergeCell ref="F37:G37"/>
    <mergeCell ref="C10:D10"/>
    <mergeCell ref="A20:B20"/>
    <mergeCell ref="C20:I20"/>
    <mergeCell ref="A26:B26"/>
    <mergeCell ref="A18:B18"/>
    <mergeCell ref="E32:G32"/>
    <mergeCell ref="A22:B22"/>
    <mergeCell ref="A24:B24"/>
    <mergeCell ref="C18:I18"/>
    <mergeCell ref="D22:F22"/>
    <mergeCell ref="G22:H22"/>
    <mergeCell ref="G26:H26"/>
    <mergeCell ref="E36:G36"/>
    <mergeCell ref="H32:I32"/>
    <mergeCell ref="H28:I28"/>
    <mergeCell ref="A30:D30"/>
    <mergeCell ref="H30:I30"/>
    <mergeCell ref="A12:B12"/>
    <mergeCell ref="A16:B16"/>
    <mergeCell ref="C16:I16"/>
    <mergeCell ref="A14:B14"/>
    <mergeCell ref="C14:D14"/>
    <mergeCell ref="C12:I12"/>
    <mergeCell ref="F14:I14"/>
    <mergeCell ref="A8:B8"/>
    <mergeCell ref="C8:D8"/>
    <mergeCell ref="A10:B11"/>
    <mergeCell ref="A2:D2"/>
    <mergeCell ref="A4:I4"/>
    <mergeCell ref="A6:B6"/>
    <mergeCell ref="C6:D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  <ignoredErrors>
    <ignoredError sqref="C6:D1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1"/>
  <sheetViews>
    <sheetView view="pageBreakPreview" zoomScale="110" workbookViewId="0">
      <selection activeCell="K108" sqref="K108"/>
    </sheetView>
  </sheetViews>
  <sheetFormatPr defaultRowHeight="12.75"/>
  <cols>
    <col min="1" max="9" width="9.140625" style="52"/>
    <col min="10" max="10" width="11.28515625" style="52" customWidth="1"/>
    <col min="11" max="11" width="12.28515625" style="71" customWidth="1"/>
    <col min="12" max="12" width="9.140625" style="52"/>
    <col min="13" max="14" width="15.140625" style="52" bestFit="1" customWidth="1"/>
    <col min="15" max="16384" width="9.140625" style="52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1" t="s">
        <v>340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>
      <c r="A7" s="206" t="s">
        <v>60</v>
      </c>
      <c r="B7" s="207"/>
      <c r="C7" s="207"/>
      <c r="D7" s="207"/>
      <c r="E7" s="207"/>
      <c r="F7" s="207"/>
      <c r="G7" s="207"/>
      <c r="H7" s="221"/>
      <c r="I7" s="3">
        <v>1</v>
      </c>
      <c r="J7" s="6"/>
      <c r="K7" s="6"/>
    </row>
    <row r="8" spans="1:11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797841515.09000003</v>
      </c>
      <c r="K8" s="53">
        <f>K9+K16+K26+K35+K39</f>
        <v>785923339.19240284</v>
      </c>
    </row>
    <row r="9" spans="1:11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0</v>
      </c>
      <c r="K9" s="53">
        <f>SUM(K10:K15)</f>
        <v>0</v>
      </c>
    </row>
    <row r="10" spans="1:11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/>
      <c r="K11" s="7"/>
    </row>
    <row r="12" spans="1:11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201454691.15000001</v>
      </c>
      <c r="K16" s="53">
        <f>SUM(K17:K25)</f>
        <v>199311894</v>
      </c>
    </row>
    <row r="17" spans="1:13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12060274</v>
      </c>
      <c r="K17" s="7">
        <v>12060274</v>
      </c>
    </row>
    <row r="18" spans="1:13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77639484</v>
      </c>
      <c r="K18" s="7">
        <v>76359119</v>
      </c>
    </row>
    <row r="19" spans="1:13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272057</v>
      </c>
      <c r="K19" s="7">
        <v>212286</v>
      </c>
    </row>
    <row r="20" spans="1:13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456269.14999999851</v>
      </c>
      <c r="K20" s="7">
        <v>337759</v>
      </c>
    </row>
    <row r="21" spans="1:13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3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3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/>
      <c r="K23" s="7"/>
    </row>
    <row r="24" spans="1:13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34796</v>
      </c>
      <c r="K24" s="7">
        <v>34796</v>
      </c>
    </row>
    <row r="25" spans="1:13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110991811</v>
      </c>
      <c r="K25" s="7">
        <v>110307660</v>
      </c>
    </row>
    <row r="26" spans="1:13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173377845.94</v>
      </c>
      <c r="K26" s="53">
        <f>SUM(K27:K34)</f>
        <v>169151060.95240283</v>
      </c>
    </row>
    <row r="27" spans="1:13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103222379.50999999</v>
      </c>
      <c r="K27" s="7">
        <v>101452348.56240281</v>
      </c>
    </row>
    <row r="28" spans="1:13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11299315</v>
      </c>
      <c r="K28" s="7">
        <v>11299314.689999999</v>
      </c>
    </row>
    <row r="29" spans="1:13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45645939</v>
      </c>
      <c r="K29" s="7">
        <v>45645938.829999998</v>
      </c>
    </row>
    <row r="30" spans="1:13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3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2530702</v>
      </c>
      <c r="K31" s="7">
        <v>141647.6400000006</v>
      </c>
      <c r="M31" s="127"/>
    </row>
    <row r="32" spans="1:13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1027341</v>
      </c>
      <c r="K32" s="7">
        <v>922786.29999999888</v>
      </c>
    </row>
    <row r="33" spans="1:13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  <c r="M33" s="127"/>
    </row>
    <row r="34" spans="1:13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9652169.4299999997</v>
      </c>
      <c r="K34" s="7">
        <v>9689024.9299999997</v>
      </c>
      <c r="M34" s="127"/>
    </row>
    <row r="35" spans="1:13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423008978</v>
      </c>
      <c r="K35" s="53">
        <f>SUM(K36:K38)</f>
        <v>417460384.24000001</v>
      </c>
    </row>
    <row r="36" spans="1:13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418840850</v>
      </c>
      <c r="K36" s="7">
        <v>417460384.24000001</v>
      </c>
    </row>
    <row r="37" spans="1:13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3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4168128</v>
      </c>
      <c r="K38" s="7"/>
    </row>
    <row r="39" spans="1:13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3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444952389</v>
      </c>
      <c r="K40" s="53">
        <f>K41+K49+K56+K64</f>
        <v>443058617.89999998</v>
      </c>
    </row>
    <row r="41" spans="1:13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302268754</v>
      </c>
      <c r="K41" s="53">
        <f>SUM(K42:K48)</f>
        <v>288409736</v>
      </c>
    </row>
    <row r="42" spans="1:13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5302</v>
      </c>
      <c r="K42" s="7">
        <v>29474</v>
      </c>
    </row>
    <row r="43" spans="1:13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26424643</v>
      </c>
      <c r="K43" s="7">
        <v>18598730</v>
      </c>
    </row>
    <row r="44" spans="1:13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275838809</v>
      </c>
      <c r="K44" s="7">
        <v>269781532</v>
      </c>
    </row>
    <row r="45" spans="1:13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/>
      <c r="K45" s="7"/>
    </row>
    <row r="46" spans="1:13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3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3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4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105360213</v>
      </c>
      <c r="K49" s="53">
        <f>SUM(K50:K55)</f>
        <v>131107543.02</v>
      </c>
      <c r="N49" s="127"/>
    </row>
    <row r="50" spans="1:14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16035020</v>
      </c>
      <c r="K50" s="7">
        <v>15887625</v>
      </c>
    </row>
    <row r="51" spans="1:14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70015783</v>
      </c>
      <c r="K51" s="7">
        <v>97022862.140000001</v>
      </c>
      <c r="M51" s="131"/>
      <c r="N51" s="131"/>
    </row>
    <row r="52" spans="1:14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4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1503321</v>
      </c>
      <c r="K53" s="7">
        <v>4677.88</v>
      </c>
    </row>
    <row r="54" spans="1:14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7814714</v>
      </c>
      <c r="K54" s="7">
        <v>6248613</v>
      </c>
    </row>
    <row r="55" spans="1:14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9991375</v>
      </c>
      <c r="K55" s="7">
        <v>11943765</v>
      </c>
    </row>
    <row r="56" spans="1:14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25957581</v>
      </c>
      <c r="K56" s="53">
        <f>SUM(K57:K63)</f>
        <v>18275669.879999999</v>
      </c>
    </row>
    <row r="57" spans="1:14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4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3951258</v>
      </c>
      <c r="K58" s="7">
        <v>4844314.8099999996</v>
      </c>
    </row>
    <row r="59" spans="1:14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4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4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14909142</v>
      </c>
      <c r="K61" s="7">
        <v>6555301</v>
      </c>
    </row>
    <row r="62" spans="1:14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7097181</v>
      </c>
      <c r="K62" s="7">
        <v>6876054.0700000012</v>
      </c>
    </row>
    <row r="63" spans="1:14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  <c r="M63" s="127"/>
    </row>
    <row r="64" spans="1:14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11365841</v>
      </c>
      <c r="K64" s="7">
        <v>5265669</v>
      </c>
    </row>
    <row r="65" spans="1:11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56579524</v>
      </c>
      <c r="K65" s="7">
        <v>56579524.850000001</v>
      </c>
    </row>
    <row r="66" spans="1:11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1299373428.0900002</v>
      </c>
      <c r="K66" s="53">
        <f>K7+K8+K40+K65</f>
        <v>1285561481.9424028</v>
      </c>
    </row>
    <row r="67" spans="1:11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191526000</v>
      </c>
      <c r="K67" s="8">
        <v>151318223.99000001</v>
      </c>
    </row>
    <row r="68" spans="1:11">
      <c r="A68" s="202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>
      <c r="A69" s="206" t="s">
        <v>191</v>
      </c>
      <c r="B69" s="207"/>
      <c r="C69" s="207"/>
      <c r="D69" s="207"/>
      <c r="E69" s="207"/>
      <c r="F69" s="207"/>
      <c r="G69" s="207"/>
      <c r="H69" s="221"/>
      <c r="I69" s="3">
        <v>62</v>
      </c>
      <c r="J69" s="54">
        <f>J70+J71+J72+J78+J79+J82+J85</f>
        <v>490225797.41999996</v>
      </c>
      <c r="K69" s="54">
        <f>K70+K71+K72+K78+K79+K82+K85</f>
        <v>461567878</v>
      </c>
    </row>
    <row r="70" spans="1:11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270904000</v>
      </c>
      <c r="K70" s="7">
        <v>270904000</v>
      </c>
    </row>
    <row r="71" spans="1:11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250572308</v>
      </c>
      <c r="K71" s="7">
        <v>250572308</v>
      </c>
    </row>
    <row r="72" spans="1:11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16765458.42</v>
      </c>
      <c r="K72" s="53">
        <f>K73+K74-K75+K76+K77</f>
        <v>17354925</v>
      </c>
    </row>
    <row r="73" spans="1:11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8250000</v>
      </c>
      <c r="K73" s="7">
        <v>8250000</v>
      </c>
    </row>
    <row r="74" spans="1:11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9000000</v>
      </c>
      <c r="K74" s="7">
        <v>9000000</v>
      </c>
    </row>
    <row r="75" spans="1:11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-484541.58</v>
      </c>
      <c r="K77" s="7">
        <v>104925</v>
      </c>
    </row>
    <row r="78" spans="1:11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41921987</v>
      </c>
      <c r="K78" s="7">
        <v>40750085</v>
      </c>
    </row>
    <row r="79" spans="1:11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0</v>
      </c>
      <c r="K79" s="53">
        <f>K80-K81</f>
        <v>-89937956</v>
      </c>
    </row>
    <row r="80" spans="1:11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>
        <v>89937956</v>
      </c>
    </row>
    <row r="82" spans="1:11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-89937956</v>
      </c>
      <c r="K82" s="53">
        <f>K83-K84</f>
        <v>-28075484</v>
      </c>
    </row>
    <row r="83" spans="1:11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/>
    </row>
    <row r="84" spans="1:11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89937956</v>
      </c>
      <c r="K84" s="7">
        <v>28075484</v>
      </c>
    </row>
    <row r="85" spans="1:11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9068376</v>
      </c>
      <c r="K86" s="53">
        <f>SUM(K87:K89)</f>
        <v>8484424</v>
      </c>
    </row>
    <row r="87" spans="1:11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9068376</v>
      </c>
      <c r="K89" s="7">
        <v>8484424</v>
      </c>
    </row>
    <row r="90" spans="1:11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210117578.91</v>
      </c>
      <c r="K90" s="53">
        <f>SUM(K91:K99)</f>
        <v>206922645</v>
      </c>
    </row>
    <row r="91" spans="1:11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37527087</v>
      </c>
      <c r="K93" s="7">
        <v>34431402</v>
      </c>
    </row>
    <row r="94" spans="1:11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162109995</v>
      </c>
      <c r="K96" s="7">
        <v>162125779</v>
      </c>
    </row>
    <row r="97" spans="1:14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4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4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10480496.91</v>
      </c>
      <c r="K99" s="7">
        <v>10365464</v>
      </c>
    </row>
    <row r="100" spans="1:14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568257620.63</v>
      </c>
      <c r="K100" s="53">
        <f>SUM(K101:K112)</f>
        <v>571017468.14999998</v>
      </c>
      <c r="N100" s="127"/>
    </row>
    <row r="101" spans="1:14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6965189</v>
      </c>
      <c r="K101" s="7">
        <f>5896057+1650000</f>
        <v>7546057</v>
      </c>
    </row>
    <row r="102" spans="1:14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96032</v>
      </c>
      <c r="K102" s="7">
        <v>20000</v>
      </c>
    </row>
    <row r="103" spans="1:14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362967685</v>
      </c>
      <c r="K103" s="7">
        <v>360430724.28000003</v>
      </c>
    </row>
    <row r="104" spans="1:14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28736253</v>
      </c>
      <c r="K104" s="7">
        <v>31972331.84</v>
      </c>
    </row>
    <row r="105" spans="1:14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108796099</v>
      </c>
      <c r="K105" s="7">
        <v>108748118.11</v>
      </c>
      <c r="M105" s="131"/>
      <c r="N105" s="131"/>
    </row>
    <row r="106" spans="1:14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46313238</v>
      </c>
      <c r="K106" s="7">
        <v>46606498</v>
      </c>
    </row>
    <row r="107" spans="1:14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4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1540131</v>
      </c>
      <c r="K108" s="7">
        <v>98287.65</v>
      </c>
    </row>
    <row r="109" spans="1:14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4749919.6299999878</v>
      </c>
      <c r="K109" s="7">
        <v>12913332.880000001</v>
      </c>
    </row>
    <row r="110" spans="1:14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1043823</v>
      </c>
      <c r="K110" s="7">
        <v>2469213.39</v>
      </c>
    </row>
    <row r="111" spans="1:14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4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7049251</v>
      </c>
      <c r="K112" s="7">
        <v>212905</v>
      </c>
    </row>
    <row r="113" spans="1:11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21704055</v>
      </c>
      <c r="K113" s="7">
        <v>37569067</v>
      </c>
    </row>
    <row r="114" spans="1:11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1299373427.96</v>
      </c>
      <c r="K114" s="53">
        <f>K69+K86+K90+K100+K113</f>
        <v>1285561482.1500001</v>
      </c>
    </row>
    <row r="115" spans="1:11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191526000</v>
      </c>
      <c r="K115" s="8">
        <v>151318223.99000001</v>
      </c>
    </row>
    <row r="116" spans="1:11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>
      <c r="A120" s="195" t="s">
        <v>311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mergeCells count="121">
    <mergeCell ref="A1:K1"/>
    <mergeCell ref="A2:K2"/>
    <mergeCell ref="A3:K3"/>
    <mergeCell ref="A4:H4"/>
    <mergeCell ref="A32:H32"/>
    <mergeCell ref="A27:H27"/>
    <mergeCell ref="A28:H28"/>
    <mergeCell ref="A29:H29"/>
    <mergeCell ref="A30:H30"/>
    <mergeCell ref="A19:H19"/>
    <mergeCell ref="A6:K6"/>
    <mergeCell ref="A16:H16"/>
    <mergeCell ref="A20:H20"/>
    <mergeCell ref="A21:H21"/>
    <mergeCell ref="A15:H15"/>
    <mergeCell ref="A9:H9"/>
    <mergeCell ref="A12:H12"/>
    <mergeCell ref="A10:H10"/>
    <mergeCell ref="A7:H7"/>
    <mergeCell ref="A8:H8"/>
    <mergeCell ref="A13:H13"/>
    <mergeCell ref="A25:H25"/>
    <mergeCell ref="A26:H26"/>
    <mergeCell ref="A24:H24"/>
    <mergeCell ref="A5:H5"/>
    <mergeCell ref="A23:H23"/>
    <mergeCell ref="A14:H14"/>
    <mergeCell ref="A11:H11"/>
    <mergeCell ref="A22:H22"/>
    <mergeCell ref="A41:H41"/>
    <mergeCell ref="A42:H42"/>
    <mergeCell ref="A43:H43"/>
    <mergeCell ref="A35:H35"/>
    <mergeCell ref="A36:H36"/>
    <mergeCell ref="A37:H37"/>
    <mergeCell ref="A38:H38"/>
    <mergeCell ref="A39:H39"/>
    <mergeCell ref="A17:H17"/>
    <mergeCell ref="A18:H18"/>
    <mergeCell ref="A34:H34"/>
    <mergeCell ref="A31:H31"/>
    <mergeCell ref="A33:H33"/>
    <mergeCell ref="A67:H67"/>
    <mergeCell ref="A56:H56"/>
    <mergeCell ref="A53:H53"/>
    <mergeCell ref="A62:H62"/>
    <mergeCell ref="A61:H61"/>
    <mergeCell ref="A63:H63"/>
    <mergeCell ref="A57:H57"/>
    <mergeCell ref="A44:H44"/>
    <mergeCell ref="A47:H47"/>
    <mergeCell ref="A45:H45"/>
    <mergeCell ref="A46:H46"/>
    <mergeCell ref="A40:H40"/>
    <mergeCell ref="A48:H48"/>
    <mergeCell ref="A54:H54"/>
    <mergeCell ref="A55:H55"/>
    <mergeCell ref="A49:H49"/>
    <mergeCell ref="A50:H50"/>
    <mergeCell ref="A51:H51"/>
    <mergeCell ref="A52:H52"/>
    <mergeCell ref="A90:H90"/>
    <mergeCell ref="A89:H89"/>
    <mergeCell ref="A58:H58"/>
    <mergeCell ref="A64:H64"/>
    <mergeCell ref="A65:H65"/>
    <mergeCell ref="A66:H66"/>
    <mergeCell ref="A59:H59"/>
    <mergeCell ref="A60:H60"/>
    <mergeCell ref="A72:H72"/>
    <mergeCell ref="A84:H84"/>
    <mergeCell ref="A76:H76"/>
    <mergeCell ref="A80:H80"/>
    <mergeCell ref="A81:H81"/>
    <mergeCell ref="A77:H77"/>
    <mergeCell ref="A85:H85"/>
    <mergeCell ref="A86:H86"/>
    <mergeCell ref="A82:H82"/>
    <mergeCell ref="A92:H92"/>
    <mergeCell ref="A97:H97"/>
    <mergeCell ref="A93:H93"/>
    <mergeCell ref="A94:H94"/>
    <mergeCell ref="A96:H96"/>
    <mergeCell ref="A99:H99"/>
    <mergeCell ref="A91:H91"/>
    <mergeCell ref="A68:K68"/>
    <mergeCell ref="A69:H69"/>
    <mergeCell ref="A75:H75"/>
    <mergeCell ref="A74:H74"/>
    <mergeCell ref="A70:H70"/>
    <mergeCell ref="A71:H71"/>
    <mergeCell ref="A73:H73"/>
    <mergeCell ref="A87:H87"/>
    <mergeCell ref="A88:H88"/>
    <mergeCell ref="A83:H83"/>
    <mergeCell ref="A78:H78"/>
    <mergeCell ref="A79:H79"/>
    <mergeCell ref="A106:H106"/>
    <mergeCell ref="A110:H110"/>
    <mergeCell ref="A111:H111"/>
    <mergeCell ref="A112:H112"/>
    <mergeCell ref="A108:H108"/>
    <mergeCell ref="A107:H107"/>
    <mergeCell ref="A95:H95"/>
    <mergeCell ref="A109:H109"/>
    <mergeCell ref="A98:H98"/>
    <mergeCell ref="A101:H101"/>
    <mergeCell ref="A102:H102"/>
    <mergeCell ref="A105:H105"/>
    <mergeCell ref="A103:H103"/>
    <mergeCell ref="A104:H104"/>
    <mergeCell ref="A100:H100"/>
    <mergeCell ref="A120:K120"/>
    <mergeCell ref="A121:K121"/>
    <mergeCell ref="A115:H115"/>
    <mergeCell ref="A116:K116"/>
    <mergeCell ref="A117:K117"/>
    <mergeCell ref="A118:H118"/>
    <mergeCell ref="A119:H119"/>
    <mergeCell ref="A114:H114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workbookViewId="0">
      <selection activeCell="J30" sqref="J30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4" width="13" style="52" bestFit="1" customWidth="1"/>
    <col min="15" max="16384" width="9.140625" style="52"/>
  </cols>
  <sheetData>
    <row r="1" spans="1:14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4" ht="12.75" customHeight="1">
      <c r="A2" s="255" t="s">
        <v>344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4" ht="12.75" customHeight="1">
      <c r="A3" s="256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4" ht="23.25">
      <c r="A4" s="254" t="s">
        <v>59</v>
      </c>
      <c r="B4" s="254"/>
      <c r="C4" s="254"/>
      <c r="D4" s="254"/>
      <c r="E4" s="254"/>
      <c r="F4" s="254"/>
      <c r="G4" s="254"/>
      <c r="H4" s="254"/>
      <c r="I4" s="58" t="s">
        <v>279</v>
      </c>
      <c r="J4" s="253" t="s">
        <v>319</v>
      </c>
      <c r="K4" s="253"/>
      <c r="L4" s="253" t="s">
        <v>320</v>
      </c>
      <c r="M4" s="253"/>
    </row>
    <row r="5" spans="1:14" ht="22.5">
      <c r="A5" s="254"/>
      <c r="B5" s="254"/>
      <c r="C5" s="254"/>
      <c r="D5" s="254"/>
      <c r="E5" s="254"/>
      <c r="F5" s="254"/>
      <c r="G5" s="254"/>
      <c r="H5" s="25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4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>
      <c r="A7" s="206" t="s">
        <v>26</v>
      </c>
      <c r="B7" s="207"/>
      <c r="C7" s="207"/>
      <c r="D7" s="207"/>
      <c r="E7" s="207"/>
      <c r="F7" s="207"/>
      <c r="G7" s="207"/>
      <c r="H7" s="221"/>
      <c r="I7" s="3">
        <v>111</v>
      </c>
      <c r="J7" s="54">
        <f>SUM(J8:J9)</f>
        <v>127366143.66</v>
      </c>
      <c r="K7" s="54">
        <f>SUM(K8:K9)</f>
        <v>103809687.51000001</v>
      </c>
      <c r="L7" s="54">
        <f>SUM(L8:L9)</f>
        <v>106662077.14</v>
      </c>
      <c r="M7" s="54">
        <f>SUM(M8:M9)</f>
        <v>75496990.939999998</v>
      </c>
      <c r="N7" s="127"/>
    </row>
    <row r="8" spans="1:14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125450701.88</v>
      </c>
      <c r="K8" s="7">
        <v>102070784.37</v>
      </c>
      <c r="L8" s="7">
        <v>102429242.43000001</v>
      </c>
      <c r="M8" s="7">
        <v>72055392.480000004</v>
      </c>
      <c r="N8" s="127"/>
    </row>
    <row r="9" spans="1:14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1915441.78</v>
      </c>
      <c r="K9" s="7">
        <v>1738903.14</v>
      </c>
      <c r="L9" s="7">
        <v>4232834.71</v>
      </c>
      <c r="M9" s="7">
        <v>3441598.46</v>
      </c>
      <c r="N9" s="127"/>
    </row>
    <row r="10" spans="1:14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145720609.00999999</v>
      </c>
      <c r="K10" s="53">
        <f>K11+K12+K16+K20+K21+K22+K25+K26</f>
        <v>106539570.79999998</v>
      </c>
      <c r="L10" s="53">
        <f>L11+L12+L16+L20+L21+L22+L25+L26</f>
        <v>113584007.83</v>
      </c>
      <c r="M10" s="53">
        <f>M11+M12+M16+M20+M21+M22+M25+M26</f>
        <v>72625071.719999999</v>
      </c>
      <c r="N10" s="127"/>
    </row>
    <row r="11" spans="1:14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-49430915.850000001</v>
      </c>
      <c r="K11" s="7">
        <v>-26803676.490000002</v>
      </c>
      <c r="L11" s="7">
        <v>13910117.140000001</v>
      </c>
      <c r="M11" s="7">
        <v>16425712.49</v>
      </c>
      <c r="N11" s="127"/>
    </row>
    <row r="12" spans="1:14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164035971</v>
      </c>
      <c r="K12" s="53">
        <f>SUM(K13:K15)</f>
        <v>116742382</v>
      </c>
      <c r="L12" s="53">
        <f>SUM(L13:L15)</f>
        <v>77059269</v>
      </c>
      <c r="M12" s="53">
        <f>SUM(M13:M15)</f>
        <v>45026267</v>
      </c>
      <c r="N12" s="127"/>
    </row>
    <row r="13" spans="1:14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898951</v>
      </c>
      <c r="K13" s="7">
        <v>565542</v>
      </c>
      <c r="L13" s="7">
        <v>662422</v>
      </c>
      <c r="M13" s="7">
        <v>293752</v>
      </c>
      <c r="N13" s="127"/>
    </row>
    <row r="14" spans="1:14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/>
      <c r="M14" s="7"/>
      <c r="N14" s="127"/>
    </row>
    <row r="15" spans="1:14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163137020</v>
      </c>
      <c r="K15" s="7">
        <v>116176840</v>
      </c>
      <c r="L15" s="7">
        <v>76396847</v>
      </c>
      <c r="M15" s="7">
        <v>44732515</v>
      </c>
      <c r="N15" s="127"/>
    </row>
    <row r="16" spans="1:14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16101268.920000002</v>
      </c>
      <c r="K16" s="53">
        <f>SUM(K17:K19)</f>
        <v>9363505.8399999999</v>
      </c>
      <c r="L16" s="53">
        <f>SUM(L17:L19)</f>
        <v>13367166.319999998</v>
      </c>
      <c r="M16" s="53">
        <f>SUM(M17:M19)</f>
        <v>6817239.3899999997</v>
      </c>
      <c r="N16" s="127"/>
    </row>
    <row r="17" spans="1:14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9913247</v>
      </c>
      <c r="K17" s="7">
        <v>5942354.79</v>
      </c>
      <c r="L17" s="7">
        <v>8610478.9900000002</v>
      </c>
      <c r="M17" s="7">
        <v>4373765.0199999996</v>
      </c>
      <c r="N17" s="127"/>
    </row>
    <row r="18" spans="1:14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3969260.05</v>
      </c>
      <c r="K18" s="7">
        <v>2056304.26</v>
      </c>
      <c r="L18" s="7">
        <v>2936151.55</v>
      </c>
      <c r="M18" s="7">
        <v>1403831.66</v>
      </c>
      <c r="N18" s="127"/>
    </row>
    <row r="19" spans="1:14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2218761.87</v>
      </c>
      <c r="K19" s="7">
        <v>1364846.79</v>
      </c>
      <c r="L19" s="7">
        <v>1820535.78</v>
      </c>
      <c r="M19" s="7">
        <v>1039642.71</v>
      </c>
      <c r="N19" s="127"/>
    </row>
    <row r="20" spans="1:14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2442275.88</v>
      </c>
      <c r="K20" s="7">
        <v>1185511.8799999999</v>
      </c>
      <c r="L20" s="7">
        <v>2271916.59</v>
      </c>
      <c r="M20" s="7">
        <v>1023868.25</v>
      </c>
      <c r="N20" s="127"/>
    </row>
    <row r="21" spans="1:14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/>
      <c r="L21" s="7"/>
      <c r="M21" s="7"/>
      <c r="N21" s="127"/>
    </row>
    <row r="22" spans="1:14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  <c r="N22" s="127"/>
    </row>
    <row r="23" spans="1:14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  <c r="N23" s="127"/>
    </row>
    <row r="24" spans="1:14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  <c r="N24" s="127"/>
    </row>
    <row r="25" spans="1:14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  <c r="N25" s="127"/>
    </row>
    <row r="26" spans="1:14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12572009.059999995</v>
      </c>
      <c r="K26" s="7">
        <v>6051847.5699999947</v>
      </c>
      <c r="L26" s="7">
        <v>6975538.7800000012</v>
      </c>
      <c r="M26" s="7">
        <v>3331984.59</v>
      </c>
      <c r="N26" s="127"/>
    </row>
    <row r="27" spans="1:14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6346907.1799999997</v>
      </c>
      <c r="K27" s="53">
        <f>SUM(K28:K32)</f>
        <v>4310008.07</v>
      </c>
      <c r="L27" s="53">
        <f>SUM(L28:L32)</f>
        <v>4321355.74</v>
      </c>
      <c r="M27" s="53">
        <f>SUM(M28:M32)</f>
        <v>-332818</v>
      </c>
      <c r="N27" s="127"/>
    </row>
    <row r="28" spans="1:14" ht="27" customHeight="1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  <c r="N28" s="127"/>
    </row>
    <row r="29" spans="1:14" ht="29.25" customHeight="1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6346907.1799999997</v>
      </c>
      <c r="K29" s="7">
        <v>4310008.07</v>
      </c>
      <c r="L29" s="7">
        <v>3420854</v>
      </c>
      <c r="M29" s="7">
        <v>-1226613</v>
      </c>
      <c r="N29" s="127"/>
    </row>
    <row r="30" spans="1:14" ht="21.75" customHeight="1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  <c r="N30" s="127"/>
    </row>
    <row r="31" spans="1:14" ht="20.25" customHeight="1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>
        <v>501.74</v>
      </c>
      <c r="M31" s="7">
        <v>-6205</v>
      </c>
      <c r="N31" s="127"/>
    </row>
    <row r="32" spans="1:14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>
        <v>900000</v>
      </c>
      <c r="M32" s="7">
        <v>900000</v>
      </c>
      <c r="N32" s="127"/>
    </row>
    <row r="33" spans="1:14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14923446.27</v>
      </c>
      <c r="K33" s="53">
        <f>SUM(K34:K37)</f>
        <v>9945299.2599999998</v>
      </c>
      <c r="L33" s="53">
        <f>SUM(L34:L37)</f>
        <v>25474909.539999999</v>
      </c>
      <c r="M33" s="53">
        <f>SUM(M34:M37)</f>
        <v>19060842.879999995</v>
      </c>
      <c r="N33" s="127"/>
    </row>
    <row r="34" spans="1:14" ht="29.25" customHeight="1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4" ht="27.75" customHeight="1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14923446.27</v>
      </c>
      <c r="K35" s="7">
        <v>9945299.2599999998</v>
      </c>
      <c r="L35" s="7">
        <v>23208612.559999999</v>
      </c>
      <c r="M35" s="7">
        <v>18150345.729999997</v>
      </c>
    </row>
    <row r="36" spans="1:14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>
        <v>2266296.98</v>
      </c>
      <c r="M36" s="7">
        <v>910497.15</v>
      </c>
    </row>
    <row r="37" spans="1:14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4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4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4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4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4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133713050.84</v>
      </c>
      <c r="K42" s="53">
        <f>K7+K27+K38+K40</f>
        <v>108119695.58000001</v>
      </c>
      <c r="L42" s="53">
        <f>L7+L27+L38+L40</f>
        <v>110983432.88</v>
      </c>
      <c r="M42" s="53">
        <f>M7+M27+M38+M40</f>
        <v>75164172.939999998</v>
      </c>
    </row>
    <row r="43" spans="1:14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160644055.28</v>
      </c>
      <c r="K43" s="53">
        <f>K10+K33+K39+K41</f>
        <v>116484870.05999999</v>
      </c>
      <c r="L43" s="53">
        <f>L10+L33+L39+L41</f>
        <v>139058917.37</v>
      </c>
      <c r="M43" s="53">
        <f>M10+M33+M39+M41</f>
        <v>91685914.599999994</v>
      </c>
    </row>
    <row r="44" spans="1:14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-26931004.439999998</v>
      </c>
      <c r="K44" s="53">
        <f>K42-K43</f>
        <v>-8365174.4799999744</v>
      </c>
      <c r="L44" s="53">
        <f>L42-L43</f>
        <v>-28075484.49000001</v>
      </c>
      <c r="M44" s="53">
        <f>M42-M43</f>
        <v>-16521741.659999996</v>
      </c>
    </row>
    <row r="45" spans="1:14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4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26931004.439999998</v>
      </c>
      <c r="K46" s="53">
        <f>IF(K43&gt;K42,K43-K42,0)</f>
        <v>8365174.4799999744</v>
      </c>
      <c r="L46" s="53">
        <f>IF(L43&gt;L42,L43-L42,0)</f>
        <v>28075484.49000001</v>
      </c>
      <c r="M46" s="53">
        <f>IF(M43&gt;M42,M43-M42,0)</f>
        <v>16521741.659999996</v>
      </c>
    </row>
    <row r="47" spans="1:14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4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-26931004.439999998</v>
      </c>
      <c r="K48" s="53">
        <f>K44-K47</f>
        <v>-8365174.4799999744</v>
      </c>
      <c r="L48" s="53">
        <f>L44-L47</f>
        <v>-28075484.49000001</v>
      </c>
      <c r="M48" s="53">
        <f>M44-M47</f>
        <v>-16521741.659999996</v>
      </c>
    </row>
    <row r="49" spans="1:13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26931004.439999998</v>
      </c>
      <c r="K50" s="61">
        <f>IF(K48&lt;0,-K48,0)</f>
        <v>8365174.4799999744</v>
      </c>
      <c r="L50" s="61">
        <f>IF(L48&lt;0,-L48,0)</f>
        <v>28075484.49000001</v>
      </c>
      <c r="M50" s="61">
        <f>IF(M48&lt;0,-M48,0)</f>
        <v>16521741.659999996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>
      <c r="A56" s="206" t="s">
        <v>204</v>
      </c>
      <c r="B56" s="207"/>
      <c r="C56" s="207"/>
      <c r="D56" s="207"/>
      <c r="E56" s="207"/>
      <c r="F56" s="207"/>
      <c r="G56" s="207"/>
      <c r="H56" s="221"/>
      <c r="I56" s="9">
        <v>157</v>
      </c>
      <c r="J56" s="6">
        <v>-26931004.440000027</v>
      </c>
      <c r="K56" s="6">
        <v>-8365174.4400000274</v>
      </c>
      <c r="L56" s="6">
        <v>-28075483.599999994</v>
      </c>
      <c r="M56" s="6">
        <v>-16521741.599999994</v>
      </c>
    </row>
    <row r="57" spans="1:13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-2697365.9205200812</v>
      </c>
      <c r="K57" s="53">
        <f>SUM(K58:K64)</f>
        <v>-2485628.1305200811</v>
      </c>
      <c r="L57" s="53">
        <f>SUM(L58:L64)</f>
        <v>-1299242</v>
      </c>
      <c r="M57" s="53">
        <f>SUM(M58:M64)</f>
        <v>-672592.09000000008</v>
      </c>
    </row>
    <row r="58" spans="1:13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24" customHeight="1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-589466.34</v>
      </c>
      <c r="K59" s="7">
        <v>-294733.17</v>
      </c>
      <c r="L59" s="7">
        <v>-589466</v>
      </c>
      <c r="M59" s="7">
        <v>-294732.83</v>
      </c>
    </row>
    <row r="60" spans="1:13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-2107899.5805200813</v>
      </c>
      <c r="K60" s="7">
        <v>-2190894.9605200812</v>
      </c>
      <c r="L60" s="7">
        <v>-709776</v>
      </c>
      <c r="M60" s="7">
        <v>-377859.26</v>
      </c>
    </row>
    <row r="61" spans="1:13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-117893</v>
      </c>
      <c r="K65" s="7">
        <v>-58947</v>
      </c>
      <c r="L65" s="7">
        <v>-115032</v>
      </c>
      <c r="M65" s="7">
        <v>-106573</v>
      </c>
    </row>
    <row r="66" spans="1:13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-2579472.9205200812</v>
      </c>
      <c r="K66" s="53">
        <f>K57-K65</f>
        <v>-2426681.1305200811</v>
      </c>
      <c r="L66" s="53">
        <f>L57-L65</f>
        <v>-1184210</v>
      </c>
      <c r="M66" s="53">
        <f>M57-M65</f>
        <v>-566019.09000000008</v>
      </c>
    </row>
    <row r="67" spans="1:13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-29510477.36052011</v>
      </c>
      <c r="K67" s="61">
        <f>K56+K66</f>
        <v>-10791855.570520109</v>
      </c>
      <c r="L67" s="61">
        <f>L56+L66</f>
        <v>-29259693.599999994</v>
      </c>
      <c r="M67" s="61">
        <f>M56+M66</f>
        <v>-17087760.689999994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20:H20"/>
    <mergeCell ref="A8:H8"/>
    <mergeCell ref="A12:H12"/>
    <mergeCell ref="A13:H13"/>
    <mergeCell ref="A14:H14"/>
    <mergeCell ref="A16:H16"/>
    <mergeCell ref="A17:H17"/>
    <mergeCell ref="A3:M3"/>
    <mergeCell ref="A9:H9"/>
    <mergeCell ref="A10:H10"/>
    <mergeCell ref="A11:H11"/>
    <mergeCell ref="A15:H15"/>
    <mergeCell ref="A18:H18"/>
    <mergeCell ref="A45:H45"/>
    <mergeCell ref="A47:H47"/>
    <mergeCell ref="A44:H44"/>
    <mergeCell ref="A36:H36"/>
    <mergeCell ref="A37:H37"/>
    <mergeCell ref="A40:H40"/>
    <mergeCell ref="A43:H43"/>
    <mergeCell ref="A30:H30"/>
    <mergeCell ref="A32:H32"/>
    <mergeCell ref="A41:H41"/>
    <mergeCell ref="A38:H38"/>
    <mergeCell ref="A39:H39"/>
    <mergeCell ref="A42:H42"/>
    <mergeCell ref="A34:H34"/>
    <mergeCell ref="A33:H33"/>
    <mergeCell ref="A35:H35"/>
    <mergeCell ref="A31:H31"/>
    <mergeCell ref="A29:H29"/>
    <mergeCell ref="L4:M4"/>
    <mergeCell ref="A5:H5"/>
    <mergeCell ref="A4:H4"/>
    <mergeCell ref="A6:H6"/>
    <mergeCell ref="A24:H24"/>
    <mergeCell ref="A19:H19"/>
    <mergeCell ref="A25:H25"/>
    <mergeCell ref="A21:H21"/>
    <mergeCell ref="A22:H22"/>
    <mergeCell ref="A7:H7"/>
    <mergeCell ref="J4:K4"/>
    <mergeCell ref="A26:H26"/>
    <mergeCell ref="A27:H27"/>
    <mergeCell ref="A28:H28"/>
    <mergeCell ref="A23:H23"/>
    <mergeCell ref="A71:H71"/>
    <mergeCell ref="A65:H65"/>
    <mergeCell ref="A66:H66"/>
    <mergeCell ref="A67:H67"/>
    <mergeCell ref="A68:M68"/>
    <mergeCell ref="A69:M69"/>
    <mergeCell ref="A70:H70"/>
    <mergeCell ref="A50:H50"/>
    <mergeCell ref="A60:H60"/>
    <mergeCell ref="A57:H57"/>
    <mergeCell ref="A46:H46"/>
    <mergeCell ref="A49:H49"/>
    <mergeCell ref="A48:H48"/>
    <mergeCell ref="A52:H52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M65 K66:M6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4:L41 K33:M33 K28:L32 K27:M27 K23:L26 K22:M22 K17:L21 J16:M16 K13:L15 K12:M12 K10:M10 K8:L9 K7:M7 J7:J10 J12:J15 J17:J46">
      <formula1>0</formula1>
    </dataValidation>
  </dataValidations>
  <pageMargins left="0.75" right="0.75" top="1" bottom="1" header="0.5" footer="0.5"/>
  <pageSetup paperSize="9" scale="61" orientation="landscape" r:id="rId1"/>
  <headerFooter alignWithMargins="0"/>
  <rowBreaks count="1" manualBreakCount="1">
    <brk id="51" max="12" man="1"/>
  </rowBreaks>
  <ignoredErrors>
    <ignoredError sqref="K57 J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1"/>
  <sheetViews>
    <sheetView view="pageBreakPreview" zoomScale="110" workbookViewId="0">
      <selection activeCell="J50" sqref="J50"/>
    </sheetView>
  </sheetViews>
  <sheetFormatPr defaultRowHeight="12.75"/>
  <cols>
    <col min="1" max="9" width="9.140625" style="52"/>
    <col min="10" max="10" width="11.140625" style="52" customWidth="1"/>
    <col min="11" max="11" width="11.5703125" style="52" customWidth="1"/>
    <col min="12" max="12" width="9.140625" style="52"/>
    <col min="13" max="13" width="10.28515625" style="52" bestFit="1" customWidth="1"/>
    <col min="14" max="14" width="14.42578125" style="52" customWidth="1"/>
    <col min="15" max="15" width="9.140625" style="52"/>
    <col min="16" max="16" width="10.28515625" style="52" bestFit="1" customWidth="1"/>
    <col min="17" max="16384" width="9.140625" style="52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62" t="s">
        <v>341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>
      <c r="A6" s="202" t="s">
        <v>156</v>
      </c>
      <c r="B6" s="203"/>
      <c r="C6" s="203"/>
      <c r="D6" s="203"/>
      <c r="E6" s="203"/>
      <c r="F6" s="203"/>
      <c r="G6" s="203"/>
      <c r="H6" s="203"/>
      <c r="I6" s="257"/>
      <c r="J6" s="257"/>
      <c r="K6" s="258"/>
    </row>
    <row r="7" spans="1:11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-26931004.439999998</v>
      </c>
      <c r="K7" s="7">
        <v>-28075483.599999994</v>
      </c>
    </row>
    <row r="8" spans="1:11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2442275.88</v>
      </c>
      <c r="K8" s="7">
        <v>2271916.59</v>
      </c>
    </row>
    <row r="9" spans="1:11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>
        <v>5620114.5199999511</v>
      </c>
    </row>
    <row r="10" spans="1:11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60930123</v>
      </c>
      <c r="K10" s="7"/>
    </row>
    <row r="11" spans="1:11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>
        <v>13859017.050000012</v>
      </c>
    </row>
    <row r="12" spans="1:11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>
        <v>20249752.151901387</v>
      </c>
    </row>
    <row r="13" spans="1:11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36441394.439999998</v>
      </c>
      <c r="K13" s="53">
        <f>SUM(K7:K12)</f>
        <v>13925316.711901356</v>
      </c>
    </row>
    <row r="14" spans="1:11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79977321</v>
      </c>
      <c r="K14" s="7"/>
    </row>
    <row r="15" spans="1:11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>
        <v>25747330</v>
      </c>
    </row>
    <row r="16" spans="1:11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6741546</v>
      </c>
      <c r="K16" s="7"/>
    </row>
    <row r="17" spans="1:16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7130956.8099999977</v>
      </c>
      <c r="K17" s="7"/>
      <c r="M17" s="127"/>
    </row>
    <row r="18" spans="1:16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93849823.810000002</v>
      </c>
      <c r="K18" s="53">
        <f>SUM(K14:K17)</f>
        <v>25747330</v>
      </c>
    </row>
    <row r="19" spans="1:16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6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57408429.370000005</v>
      </c>
      <c r="K20" s="53">
        <f>IF(K18&gt;K13,K18-K13,0)</f>
        <v>11822013.288098644</v>
      </c>
      <c r="P20" s="127"/>
    </row>
    <row r="21" spans="1:16">
      <c r="A21" s="202" t="s">
        <v>159</v>
      </c>
      <c r="B21" s="203"/>
      <c r="C21" s="203"/>
      <c r="D21" s="203"/>
      <c r="E21" s="203"/>
      <c r="F21" s="203"/>
      <c r="G21" s="203"/>
      <c r="H21" s="203"/>
      <c r="I21" s="257"/>
      <c r="J21" s="257"/>
      <c r="K21" s="258"/>
    </row>
    <row r="22" spans="1:16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6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>
        <v>3597678</v>
      </c>
      <c r="K23" s="7">
        <v>8942612.5700000077</v>
      </c>
    </row>
    <row r="24" spans="1:16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475223</v>
      </c>
      <c r="K24" s="7"/>
    </row>
    <row r="25" spans="1:16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6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931239</v>
      </c>
      <c r="K26" s="7">
        <v>5548594.1299999952</v>
      </c>
    </row>
    <row r="27" spans="1:16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5004140</v>
      </c>
      <c r="K27" s="64">
        <f>SUM(K22:K26)</f>
        <v>14491206.700000003</v>
      </c>
    </row>
    <row r="28" spans="1:16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/>
      <c r="K28" s="7">
        <v>129119</v>
      </c>
    </row>
    <row r="29" spans="1:16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>
        <v>1725271</v>
      </c>
      <c r="K29" s="7"/>
    </row>
    <row r="30" spans="1:16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6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1725271</v>
      </c>
      <c r="K31" s="53">
        <f>SUM(K28:K30)</f>
        <v>129119</v>
      </c>
    </row>
    <row r="32" spans="1:16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3278869</v>
      </c>
      <c r="K32" s="53">
        <f>IF(K27&gt;K31,K27-K31,0)</f>
        <v>14362087.700000003</v>
      </c>
    </row>
    <row r="33" spans="1:11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>
      <c r="A34" s="202" t="s">
        <v>160</v>
      </c>
      <c r="B34" s="203"/>
      <c r="C34" s="203"/>
      <c r="D34" s="203"/>
      <c r="E34" s="203"/>
      <c r="F34" s="203"/>
      <c r="G34" s="203"/>
      <c r="H34" s="203"/>
      <c r="I34" s="257"/>
      <c r="J34" s="257"/>
      <c r="K34" s="258"/>
    </row>
    <row r="35" spans="1:11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>
        <v>500000</v>
      </c>
      <c r="K35" s="7"/>
    </row>
    <row r="36" spans="1:11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59880154</v>
      </c>
      <c r="K36" s="7"/>
    </row>
    <row r="37" spans="1:11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5270786</v>
      </c>
      <c r="K37" s="7"/>
    </row>
    <row r="38" spans="1:11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65650940</v>
      </c>
      <c r="K38" s="53">
        <f>SUM(K35:K37)</f>
        <v>0</v>
      </c>
    </row>
    <row r="39" spans="1:11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31567876</v>
      </c>
      <c r="K39" s="7">
        <v>8640246</v>
      </c>
    </row>
    <row r="40" spans="1:11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31567876</v>
      </c>
      <c r="K44" s="53">
        <f>SUM(K39:K43)</f>
        <v>8640246</v>
      </c>
    </row>
    <row r="45" spans="1:11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34083064</v>
      </c>
      <c r="K45" s="53">
        <f>IF(K38&gt;K44,K38-K44,0)</f>
        <v>0</v>
      </c>
    </row>
    <row r="46" spans="1:11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0</v>
      </c>
      <c r="K46" s="53">
        <f>IF(K44&gt;K38,K44-K38,0)</f>
        <v>8640246</v>
      </c>
    </row>
    <row r="47" spans="1:11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20046496.370000005</v>
      </c>
      <c r="K48" s="53">
        <f>IF(K20-K19+K33-K32+K46-K45&gt;0,K20-K19+K33-K32+K46-K45,0)</f>
        <v>6100171.5880986415</v>
      </c>
    </row>
    <row r="49" spans="1:14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24626312</v>
      </c>
      <c r="K49" s="7">
        <v>11365841</v>
      </c>
    </row>
    <row r="50" spans="1:14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f>J45+J32+J19</f>
        <v>37361933</v>
      </c>
      <c r="K50" s="5">
        <f>K45+K32+K19</f>
        <v>14362087.700000003</v>
      </c>
      <c r="N50" s="127"/>
    </row>
    <row r="51" spans="1:14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f>J20+J33+J46</f>
        <v>57408429.370000005</v>
      </c>
      <c r="K51" s="5">
        <f>K20+K33+K46</f>
        <v>20462259.288098644</v>
      </c>
    </row>
    <row r="52" spans="1:14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4579815.6299999952</v>
      </c>
      <c r="K52" s="61">
        <f>K49+K50-K51</f>
        <v>5265669.4119013585</v>
      </c>
      <c r="M52" s="127"/>
    </row>
    <row r="54" spans="1:14">
      <c r="N54" s="127"/>
    </row>
    <row r="57" spans="1:14">
      <c r="J57" s="127"/>
      <c r="K57" s="127"/>
    </row>
    <row r="58" spans="1:14">
      <c r="J58" s="127"/>
    </row>
    <row r="61" spans="1:14">
      <c r="J61" s="127"/>
      <c r="K61" s="127"/>
    </row>
  </sheetData>
  <mergeCells count="52"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10:H10"/>
    <mergeCell ref="A9:H9"/>
    <mergeCell ref="A3:K3"/>
    <mergeCell ref="A13:H13"/>
    <mergeCell ref="A22:H22"/>
    <mergeCell ref="A14:H14"/>
    <mergeCell ref="A15:H15"/>
    <mergeCell ref="A17:H17"/>
    <mergeCell ref="A18:H18"/>
    <mergeCell ref="A21:K21"/>
    <mergeCell ref="A16:H16"/>
    <mergeCell ref="A19:H19"/>
    <mergeCell ref="A32:H32"/>
    <mergeCell ref="A25:H25"/>
    <mergeCell ref="A26:H26"/>
    <mergeCell ref="A27:H27"/>
    <mergeCell ref="A30:H30"/>
    <mergeCell ref="A31:H31"/>
    <mergeCell ref="A23:H23"/>
    <mergeCell ref="A24:H24"/>
    <mergeCell ref="A20:H20"/>
    <mergeCell ref="A43:H43"/>
    <mergeCell ref="A46:H46"/>
    <mergeCell ref="A28:H28"/>
    <mergeCell ref="A29:H29"/>
    <mergeCell ref="A42:H42"/>
    <mergeCell ref="A33:H33"/>
    <mergeCell ref="A34:K34"/>
    <mergeCell ref="A44:H44"/>
    <mergeCell ref="A45:H45"/>
    <mergeCell ref="A35:H35"/>
    <mergeCell ref="A41:H41"/>
    <mergeCell ref="A36:H36"/>
    <mergeCell ref="A38:H38"/>
    <mergeCell ref="A37:H37"/>
    <mergeCell ref="A39:H39"/>
    <mergeCell ref="A40:H40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7:K12 J39:K43 J35:K37 J49:K51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18:K20 J13:K13 J27:K27">
      <formula1>0</formula1>
    </dataValidation>
  </dataValidations>
  <pageMargins left="0.75" right="0.75" top="1" bottom="1" header="0.5" footer="0.5"/>
  <pageSetup paperSize="9" scale="83" orientation="portrait" r:id="rId1"/>
  <headerFooter alignWithMargins="0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workbookViewId="0">
      <selection activeCell="A38" sqref="A38:H38"/>
    </sheetView>
  </sheetViews>
  <sheetFormatPr defaultRowHeight="12.75"/>
  <cols>
    <col min="1" max="16384" width="9.140625" style="52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>
      <c r="A6" s="202" t="s">
        <v>156</v>
      </c>
      <c r="B6" s="203"/>
      <c r="C6" s="203"/>
      <c r="D6" s="203"/>
      <c r="E6" s="203"/>
      <c r="F6" s="203"/>
      <c r="G6" s="203"/>
      <c r="H6" s="203"/>
      <c r="I6" s="257"/>
      <c r="J6" s="257"/>
      <c r="K6" s="258"/>
    </row>
    <row r="7" spans="1:11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216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02" t="s">
        <v>159</v>
      </c>
      <c r="B22" s="203"/>
      <c r="C22" s="203"/>
      <c r="D22" s="203"/>
      <c r="E22" s="203"/>
      <c r="F22" s="203"/>
      <c r="G22" s="203"/>
      <c r="H22" s="203"/>
      <c r="I22" s="257"/>
      <c r="J22" s="257"/>
      <c r="K22" s="258"/>
    </row>
    <row r="23" spans="1:11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02" t="s">
        <v>160</v>
      </c>
      <c r="B35" s="203"/>
      <c r="C35" s="203"/>
      <c r="D35" s="203"/>
      <c r="E35" s="203"/>
      <c r="F35" s="203"/>
      <c r="G35" s="203"/>
      <c r="H35" s="203"/>
      <c r="I35" s="257">
        <v>0</v>
      </c>
      <c r="J35" s="257"/>
      <c r="K35" s="258"/>
    </row>
    <row r="36" spans="1:11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10:H10"/>
    <mergeCell ref="A9:H9"/>
    <mergeCell ref="A3:K3"/>
    <mergeCell ref="A20:H20"/>
    <mergeCell ref="A19:H19"/>
    <mergeCell ref="A33:H33"/>
    <mergeCell ref="A13:H13"/>
    <mergeCell ref="A22:K22"/>
    <mergeCell ref="A14:H14"/>
    <mergeCell ref="A15:H15"/>
    <mergeCell ref="A17:H17"/>
    <mergeCell ref="A18:H18"/>
    <mergeCell ref="A21:H21"/>
    <mergeCell ref="A16:H16"/>
    <mergeCell ref="A34:H34"/>
    <mergeCell ref="A32:H32"/>
    <mergeCell ref="A28:H28"/>
    <mergeCell ref="A23:H23"/>
    <mergeCell ref="A30:H30"/>
    <mergeCell ref="A25:H25"/>
    <mergeCell ref="A26:H26"/>
    <mergeCell ref="A27:H27"/>
    <mergeCell ref="A24:H24"/>
    <mergeCell ref="A29:H29"/>
    <mergeCell ref="A31:H31"/>
    <mergeCell ref="A44:H44"/>
    <mergeCell ref="A42:H42"/>
    <mergeCell ref="A35:K35"/>
    <mergeCell ref="A38:H38"/>
    <mergeCell ref="A39:H39"/>
    <mergeCell ref="A40:H40"/>
    <mergeCell ref="A41:H41"/>
    <mergeCell ref="A37:H37"/>
    <mergeCell ref="A36:H36"/>
    <mergeCell ref="A43:H43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view="pageBreakPreview" zoomScale="125" workbookViewId="0">
      <selection activeCell="J5" sqref="J5:K13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0" width="10.42578125" style="76" customWidth="1"/>
    <col min="11" max="12" width="9.140625" style="76"/>
    <col min="13" max="13" width="14.5703125" style="76" customWidth="1"/>
    <col min="14" max="16384" width="9.140625" style="76"/>
  </cols>
  <sheetData>
    <row r="1" spans="1:12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</row>
    <row r="2" spans="1:12" ht="15.75">
      <c r="A2" s="42"/>
      <c r="B2" s="74"/>
      <c r="C2" s="275" t="s">
        <v>282</v>
      </c>
      <c r="D2" s="275"/>
      <c r="E2" s="77">
        <v>40544</v>
      </c>
      <c r="F2" s="43" t="s">
        <v>250</v>
      </c>
      <c r="G2" s="276">
        <v>40724</v>
      </c>
      <c r="H2" s="277"/>
      <c r="I2" s="74"/>
      <c r="J2" s="74"/>
      <c r="K2" s="74"/>
      <c r="L2" s="78"/>
    </row>
    <row r="3" spans="1:12" ht="23.25">
      <c r="A3" s="278" t="s">
        <v>59</v>
      </c>
      <c r="B3" s="278"/>
      <c r="C3" s="278"/>
      <c r="D3" s="278"/>
      <c r="E3" s="278"/>
      <c r="F3" s="278"/>
      <c r="G3" s="278"/>
      <c r="H3" s="278"/>
      <c r="I3" s="81" t="s">
        <v>305</v>
      </c>
      <c r="J3" s="82" t="s">
        <v>150</v>
      </c>
      <c r="K3" s="82" t="s">
        <v>151</v>
      </c>
    </row>
    <row r="4" spans="1:12">
      <c r="A4" s="279">
        <v>1</v>
      </c>
      <c r="B4" s="279"/>
      <c r="C4" s="279"/>
      <c r="D4" s="279"/>
      <c r="E4" s="279"/>
      <c r="F4" s="279"/>
      <c r="G4" s="279"/>
      <c r="H4" s="279"/>
      <c r="I4" s="84">
        <v>2</v>
      </c>
      <c r="J4" s="83" t="s">
        <v>283</v>
      </c>
      <c r="K4" s="83" t="s">
        <v>284</v>
      </c>
    </row>
    <row r="5" spans="1:12">
      <c r="A5" s="280" t="s">
        <v>285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270904000</v>
      </c>
      <c r="K5" s="45">
        <v>270904000</v>
      </c>
    </row>
    <row r="6" spans="1:12">
      <c r="A6" s="280" t="s">
        <v>286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250572308</v>
      </c>
      <c r="K6" s="46">
        <v>250572308</v>
      </c>
    </row>
    <row r="7" spans="1:12">
      <c r="A7" s="280" t="s">
        <v>287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16765458</v>
      </c>
      <c r="K7" s="46">
        <v>17354924.939999998</v>
      </c>
    </row>
    <row r="8" spans="1:12">
      <c r="A8" s="280" t="s">
        <v>288</v>
      </c>
      <c r="B8" s="281"/>
      <c r="C8" s="281"/>
      <c r="D8" s="281"/>
      <c r="E8" s="281"/>
      <c r="F8" s="281"/>
      <c r="G8" s="281"/>
      <c r="H8" s="281"/>
      <c r="I8" s="44">
        <v>4</v>
      </c>
      <c r="J8" s="46"/>
      <c r="K8" s="46">
        <v>-89937956</v>
      </c>
    </row>
    <row r="9" spans="1:12">
      <c r="A9" s="280" t="s">
        <v>289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-89937956</v>
      </c>
      <c r="K9" s="46">
        <v>-28075484</v>
      </c>
    </row>
    <row r="10" spans="1:12">
      <c r="A10" s="280" t="s">
        <v>290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>
        <v>41921987</v>
      </c>
      <c r="K10" s="46">
        <v>41450414.060000002</v>
      </c>
    </row>
    <row r="11" spans="1:12">
      <c r="A11" s="280" t="s">
        <v>291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2">
      <c r="A12" s="280" t="s">
        <v>292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>
        <v>-700329</v>
      </c>
    </row>
    <row r="13" spans="1:12">
      <c r="A13" s="280" t="s">
        <v>293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/>
      <c r="K13" s="46"/>
    </row>
    <row r="14" spans="1:12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490225797</v>
      </c>
      <c r="K14" s="79">
        <f>SUM(K5:K13)</f>
        <v>461567878.00000006</v>
      </c>
    </row>
    <row r="15" spans="1:12">
      <c r="A15" s="280" t="s">
        <v>295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2">
      <c r="A16" s="280" t="s">
        <v>296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3">
      <c r="A17" s="280" t="s">
        <v>297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  <c r="M17" s="132"/>
    </row>
    <row r="18" spans="1:13">
      <c r="A18" s="280" t="s">
        <v>298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3">
      <c r="A19" s="280" t="s">
        <v>299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3">
      <c r="A20" s="280" t="s">
        <v>300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3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0</v>
      </c>
      <c r="K21" s="80">
        <f>SUM(K15:K20)</f>
        <v>0</v>
      </c>
    </row>
    <row r="22" spans="1:13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3">
      <c r="A23" s="290" t="s">
        <v>302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/>
      <c r="K23" s="45"/>
    </row>
    <row r="24" spans="1:13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8">
        <v>19</v>
      </c>
      <c r="J24" s="80"/>
      <c r="K24" s="80"/>
    </row>
    <row r="25" spans="1:13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protectedRanges>
    <protectedRange sqref="E2" name="Range1_1"/>
    <protectedRange sqref="G2:H2" name="Range1"/>
  </protectedRanges>
  <mergeCells count="26">
    <mergeCell ref="A23:H23"/>
    <mergeCell ref="A18:H18"/>
    <mergeCell ref="A13:H13"/>
    <mergeCell ref="A11:H11"/>
    <mergeCell ref="A1:K1"/>
    <mergeCell ref="A19:H19"/>
    <mergeCell ref="A20:H20"/>
    <mergeCell ref="A21:H21"/>
    <mergeCell ref="A12:H12"/>
    <mergeCell ref="A16:H16"/>
    <mergeCell ref="A25:K25"/>
    <mergeCell ref="C2:D2"/>
    <mergeCell ref="G2:H2"/>
    <mergeCell ref="A3:H3"/>
    <mergeCell ref="A4:H4"/>
    <mergeCell ref="A15:H15"/>
    <mergeCell ref="A7:H7"/>
    <mergeCell ref="A8:H8"/>
    <mergeCell ref="A5:H5"/>
    <mergeCell ref="A6:H6"/>
    <mergeCell ref="A22:K22"/>
    <mergeCell ref="A24:H24"/>
    <mergeCell ref="A9:H9"/>
    <mergeCell ref="A10:H10"/>
    <mergeCell ref="A17:H17"/>
    <mergeCell ref="A14:H1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vcelikovic</cp:lastModifiedBy>
  <cp:lastPrinted>2011-07-28T06:54:44Z</cp:lastPrinted>
  <dcterms:created xsi:type="dcterms:W3CDTF">2008-10-17T11:51:54Z</dcterms:created>
  <dcterms:modified xsi:type="dcterms:W3CDTF">2011-07-29T09:56:08Z</dcterms:modified>
</cp:coreProperties>
</file>