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8712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  <definedName name="_xlnm.Print_Area" localSheetId="3">'RDG'!$A$1:$K$51</definedName>
  </definedNames>
  <calcPr fullCalcOnLoad="1"/>
</workbook>
</file>

<file path=xl/sharedStrings.xml><?xml version="1.0" encoding="utf-8"?>
<sst xmlns="http://schemas.openxmlformats.org/spreadsheetml/2006/main" count="866" uniqueCount="430">
  <si>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</si>
  <si>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</si>
  <si>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</si>
  <si>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</si>
  <si>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</si>
  <si>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</si>
  <si>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</si>
  <si>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</si>
  <si>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</si>
  <si>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</si>
  <si>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</si>
  <si>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</si>
  <si>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</si>
  <si>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</si>
  <si>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</si>
  <si>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</si>
  <si>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</si>
  <si>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</si>
  <si>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</si>
  <si>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</si>
  <si>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</si>
  <si>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</si>
  <si>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</si>
  <si>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</si>
  <si>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</si>
  <si>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</si>
  <si>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</si>
  <si>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</si>
  <si>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</si>
  <si>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</si>
  <si>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</si>
  <si>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</si>
  <si>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</si>
  <si>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</si>
  <si>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</si>
  <si>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</si>
  <si>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</si>
  <si>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</si>
  <si>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</si>
  <si>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</si>
  <si>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</si>
  <si>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</si>
  <si>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</si>
  <si>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</si>
  <si>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</si>
  <si>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</si>
  <si>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</si>
  <si>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</si>
  <si>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</si>
  <si>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</si>
  <si>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</si>
  <si>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</si>
  <si>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</si>
  <si>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</si>
  <si>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</si>
  <si>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</si>
  <si>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</si>
  <si>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</si>
  <si>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</si>
  <si>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</si>
  <si>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</si>
  <si>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</si>
  <si>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</si>
  <si>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</si>
  <si>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</si>
  <si>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</si>
  <si>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</si>
  <si>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</si>
  <si>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</si>
  <si>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</si>
  <si>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</si>
  <si>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</si>
  <si>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</si>
  <si>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</si>
  <si>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</si>
  <si>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</si>
  <si>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</si>
  <si>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</si>
  <si>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</si>
  <si>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</si>
  <si>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</si>
  <si>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</si>
  <si>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</si>
  <si>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</si>
  <si>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</si>
  <si>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</si>
  <si>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</si>
  <si>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</si>
  <si>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</si>
  <si>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</si>
  <si>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</si>
  <si>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</si>
  <si>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</si>
  <si>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</si>
  <si>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</si>
  <si>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</si>
  <si>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</si>
  <si>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</si>
  <si>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</si>
  <si>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</si>
  <si>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</si>
  <si>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</si>
  <si>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</si>
  <si>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</si>
  <si>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</si>
  <si>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</si>
  <si>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</si>
  <si>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</si>
  <si>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</si>
  <si>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</si>
  <si>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</si>
  <si>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</si>
  <si>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</si>
  <si>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</si>
  <si>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</si>
  <si>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</si>
  <si>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</si>
  <si>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</si>
  <si>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</si>
  <si>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</si>
  <si>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</si>
  <si>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</si>
  <si>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</si>
  <si>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</si>
  <si>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</si>
  <si>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</si>
  <si>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</si>
  <si>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</si>
  <si>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</si>
  <si>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</si>
  <si>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</si>
  <si>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</si>
  <si>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</si>
  <si>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</si>
  <si>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</si>
  <si>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</si>
  <si>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</si>
  <si>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</si>
  <si>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</si>
  <si>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</si>
  <si>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</si>
  <si>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</si>
  <si>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</si>
  <si>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</si>
  <si>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</si>
  <si>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</si>
  <si>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</si>
  <si>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</si>
  <si>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</si>
  <si>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</si>
  <si>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</si>
  <si>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</si>
  <si>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</si>
  <si>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</si>
  <si>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</si>
  <si>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</si>
  <si>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</si>
  <si>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</si>
  <si>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</si>
  <si>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</si>
  <si>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</si>
  <si>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</si>
  <si>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</si>
  <si>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</si>
  <si>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</si>
  <si>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</si>
  <si>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</si>
  <si>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</si>
  <si>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</si>
  <si>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</si>
  <si>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</si>
  <si>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</si>
  <si>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</si>
  <si>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</si>
  <si>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</si>
  <si>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</si>
  <si>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</si>
  <si>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</si>
  <si>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</si>
  <si>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</si>
  <si>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</si>
  <si>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</si>
  <si>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</si>
  <si>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</si>
  <si>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</si>
  <si>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</si>
  <si>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</si>
  <si>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</si>
  <si>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</si>
  <si>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</si>
  <si>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</si>
  <si>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</si>
  <si>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</si>
  <si>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</si>
  <si>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</si>
  <si>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</si>
  <si>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</si>
  <si>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</si>
  <si>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</si>
  <si>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</si>
  <si>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</si>
  <si>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</si>
  <si>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</si>
  <si>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</si>
  <si>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</si>
  <si>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</si>
  <si>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</si>
  <si>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</si>
  <si>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</si>
  <si>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</si>
  <si>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</si>
  <si>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</si>
  <si>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</si>
  <si>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</si>
  <si>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</si>
  <si>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</si>
  <si>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</si>
  <si>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</si>
  <si>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</si>
  <si>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</si>
  <si>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</si>
  <si>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</si>
  <si>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</si>
  <si>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</si>
  <si>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</si>
  <si>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</si>
  <si>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</si>
  <si>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</si>
  <si>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</si>
  <si>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</si>
  <si>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</si>
  <si>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</si>
  <si>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</si>
  <si>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</si>
  <si>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</si>
  <si>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</si>
  <si>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</si>
  <si>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</si>
  <si>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</si>
  <si>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</si>
  <si>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</si>
  <si>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</si>
  <si>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</si>
  <si>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</si>
  <si>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</si>
  <si>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</si>
  <si>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</si>
  <si>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</si>
  <si>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</si>
  <si>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</si>
  <si>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</si>
  <si>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</si>
  <si>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</si>
  <si>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</si>
  <si>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</si>
  <si>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</si>
  <si>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</si>
  <si>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</si>
  <si>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</si>
  <si>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</si>
  <si>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</si>
  <si>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</si>
  <si>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</si>
  <si>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</si>
  <si>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</si>
  <si>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</si>
  <si>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</si>
  <si>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</si>
  <si>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</si>
  <si>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</si>
  <si>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</si>
  <si>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</si>
  <si>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</si>
  <si>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</si>
  <si>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</si>
  <si>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</si>
  <si>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</si>
  <si>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</si>
  <si>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</si>
  <si>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</si>
  <si>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</si>
  <si>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</si>
  <si>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</si>
  <si>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</si>
  <si>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</si>
  <si>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</si>
  <si>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</si>
  <si>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</si>
  <si>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</si>
  <si>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</si>
  <si>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</si>
  <si>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</si>
  <si>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</si>
  <si>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</si>
  <si>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</si>
  <si>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</si>
  <si>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</si>
  <si>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</si>
  <si>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</si>
  <si>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</si>
  <si>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</si>
  <si>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</si>
  <si>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</si>
  <si>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</si>
  <si>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</si>
  <si>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</si>
  <si>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</si>
  <si>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</si>
  <si>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</si>
  <si>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</si>
  <si>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</si>
  <si>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</si>
  <si>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</si>
  <si>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</si>
  <si>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</si>
  <si>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</si>
  <si>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</si>
  <si>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</si>
  <si>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</si>
  <si>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</si>
  <si>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</si>
  <si>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</si>
  <si>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</si>
  <si>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</si>
  <si>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</si>
  <si>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</si>
  <si>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</si>
  <si>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</si>
  <si>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</si>
  <si>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</si>
  <si>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</si>
  <si>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</si>
  <si>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</si>
  <si>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</si>
  <si>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</si>
  <si>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</si>
  <si>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</si>
  <si>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</si>
  <si>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</si>
  <si>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</si>
  <si>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</si>
  <si>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</si>
  <si>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</si>
  <si>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</si>
  <si>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</si>
  <si>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</si>
  <si>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</si>
  <si>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</si>
  <si>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</si>
  <si>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</si>
  <si>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</si>
  <si>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</si>
  <si>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</si>
  <si>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</si>
  <si>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</si>
  <si>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</si>
  <si>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</si>
  <si>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</si>
  <si>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</si>
  <si>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</si>
  <si>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</si>
  <si>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</si>
  <si>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</si>
  <si>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</si>
  <si>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</si>
  <si>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</si>
  <si>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</si>
  <si>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</si>
  <si>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</si>
  <si>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</si>
  <si>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</si>
  <si>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</si>
  <si>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</si>
  <si>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</si>
  <si>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</si>
  <si>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</si>
  <si>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</si>
  <si>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</si>
  <si>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</si>
  <si>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</si>
  <si>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</si>
  <si>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</si>
  <si>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</si>
  <si>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</si>
  <si>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</si>
  <si>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</si>
  <si>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</si>
  <si>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</si>
  <si>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</si>
  <si>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</si>
  <si>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</si>
  <si>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</si>
  <si>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</si>
  <si>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</si>
  <si>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</si>
  <si>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</si>
  <si>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01.01.</t>
  </si>
  <si>
    <t>31.12.2010.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</si>
  <si>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</si>
  <si>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</si>
  <si>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</si>
  <si>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</si>
  <si>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</si>
  <si>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</si>
  <si>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</si>
  <si>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</si>
  <si>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</si>
  <si>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DA</t>
  </si>
  <si>
    <t>74200</t>
  </si>
  <si>
    <t>A. von Humboldta 4b, Zagreb</t>
  </si>
  <si>
    <t>080421718</t>
  </si>
  <si>
    <t>LANIŠTE  d.o.o.</t>
  </si>
  <si>
    <t>INGRA M.E. d.o.o.</t>
  </si>
  <si>
    <t>015686612</t>
  </si>
  <si>
    <t>DOMOVI DALMATINSKE RIVIJERE d.o.o.</t>
  </si>
  <si>
    <t>Ćire Carića 3, Dubrovnik</t>
  </si>
  <si>
    <t>017571148</t>
  </si>
  <si>
    <t>POSEDARJE RIVIJERA d.o.o.</t>
  </si>
  <si>
    <t>02096307</t>
  </si>
  <si>
    <t>INGRA MAR d.o.o.</t>
  </si>
  <si>
    <t>015388870</t>
  </si>
  <si>
    <t>Trg Martina Posedarskog 1, Posedarje</t>
  </si>
  <si>
    <t>Asić Ivan</t>
  </si>
  <si>
    <t>01/6102-548</t>
  </si>
  <si>
    <t>01/6156-394</t>
  </si>
  <si>
    <t>Oppenheim Igor</t>
  </si>
  <si>
    <t>JUŽNI JADRAN NAUTIKA d.o.o.</t>
  </si>
  <si>
    <t>Pred Dvorom 1, Dubrovnik</t>
  </si>
  <si>
    <t>01840100</t>
  </si>
  <si>
    <t>01.01.2010.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</si>
</sst>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2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24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2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22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4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21" borderId="25" xfId="0" applyFont="1" applyFill="1" applyBorder="1" applyAlignment="1" applyProtection="1">
      <alignment horizontal="center" vertical="center" wrapText="1"/>
      <protection hidden="1"/>
    </xf>
    <xf numFmtId="0" fontId="14" fillId="21" borderId="25" xfId="0" applyFont="1" applyFill="1" applyBorder="1" applyAlignment="1" applyProtection="1">
      <alignment horizontal="center" vertical="center" wrapText="1"/>
      <protection hidden="1"/>
    </xf>
    <xf numFmtId="0" fontId="14" fillId="21" borderId="26" xfId="0" applyFont="1" applyFill="1" applyBorder="1" applyAlignment="1" applyProtection="1">
      <alignment horizontal="center" vertical="center" wrapText="1"/>
      <protection hidden="1"/>
    </xf>
    <xf numFmtId="0" fontId="14" fillId="21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0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21" borderId="25" xfId="0" applyFont="1" applyFill="1" applyBorder="1" applyAlignment="1">
      <alignment horizontal="center" vertical="center" wrapText="1"/>
    </xf>
    <xf numFmtId="0" fontId="2" fillId="21" borderId="27" xfId="0" applyFont="1" applyFill="1" applyBorder="1" applyAlignment="1">
      <alignment horizontal="center" vertical="center" wrapText="1"/>
    </xf>
    <xf numFmtId="0" fontId="14" fillId="21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21" borderId="26" xfId="0" applyFont="1" applyFill="1" applyBorder="1" applyAlignment="1">
      <alignment horizontal="center" vertical="center"/>
    </xf>
    <xf numFmtId="49" fontId="14" fillId="21" borderId="26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8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9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4" fillId="21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21" borderId="2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2" fillId="0" borderId="20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0" fontId="3" fillId="0" borderId="0" xfId="57" applyFont="1" applyAlignment="1" applyProtection="1">
      <alignment horizontal="center" vertical="top"/>
      <protection hidden="1"/>
    </xf>
    <xf numFmtId="0" fontId="3" fillId="0" borderId="0" xfId="57" applyFont="1" applyAlignment="1" applyProtection="1">
      <alignment horizontal="center" vertical="top" wrapText="1"/>
      <protection hidden="1"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3" fillId="0" borderId="17" xfId="57" applyFont="1" applyBorder="1" applyAlignment="1">
      <alignment/>
      <protection/>
    </xf>
    <xf numFmtId="0" fontId="3" fillId="0" borderId="14" xfId="57" applyFont="1" applyBorder="1" applyAlignment="1" applyProtection="1">
      <alignment horizontal="right" wrapText="1"/>
      <protection hidden="1"/>
    </xf>
    <xf numFmtId="49" fontId="2" fillId="24" borderId="1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24" borderId="15" xfId="57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24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24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1" fontId="2" fillId="24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24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16" xfId="57" applyFont="1" applyBorder="1" applyAlignment="1" applyProtection="1">
      <alignment horizontal="left" vertical="center"/>
      <protection hidden="1" locked="0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24" borderId="15" xfId="53" applyNumberFormat="1" applyFill="1" applyBorder="1" applyAlignment="1" applyProtection="1">
      <alignment horizontal="left" vertical="center"/>
      <protection hidden="1" locked="0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2" fillId="20" borderId="42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14" fillId="21" borderId="26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2" fillId="20" borderId="43" xfId="0" applyFont="1" applyFill="1" applyBorder="1" applyAlignment="1">
      <alignment horizontal="left" vertical="center" wrapText="1"/>
    </xf>
    <xf numFmtId="0" fontId="2" fillId="25" borderId="41" xfId="0" applyFont="1" applyFill="1" applyBorder="1" applyAlignment="1">
      <alignment horizontal="left" vertical="center" wrapText="1"/>
    </xf>
    <xf numFmtId="0" fontId="2" fillId="25" borderId="42" xfId="0" applyFont="1" applyFill="1" applyBorder="1" applyAlignment="1">
      <alignment horizontal="left" vertical="center" wrapText="1"/>
    </xf>
    <xf numFmtId="0" fontId="0" fillId="25" borderId="42" xfId="0" applyFont="1" applyFill="1" applyBorder="1" applyAlignment="1">
      <alignment vertical="center" wrapText="1"/>
    </xf>
    <xf numFmtId="0" fontId="0" fillId="25" borderId="43" xfId="0" applyFont="1" applyFill="1" applyBorder="1" applyAlignment="1">
      <alignment vertical="center" wrapText="1"/>
    </xf>
    <xf numFmtId="14" fontId="6" fillId="24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0" fontId="14" fillId="21" borderId="26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14" fontId="6" fillId="24" borderId="4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7" xfId="0" applyFont="1" applyFill="1" applyBorder="1" applyAlignment="1">
      <alignment horizontal="center" vertical="center" wrapText="1"/>
    </xf>
    <xf numFmtId="49" fontId="14" fillId="21" borderId="2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27" t="s">
        <v>338</v>
      </c>
      <c r="K1" s="27" t="s">
        <v>339</v>
      </c>
      <c r="L1" s="27" t="s">
        <v>340</v>
      </c>
      <c r="M1" s="27" t="s">
        <v>341</v>
      </c>
      <c r="N1" s="27" t="s">
        <v>342</v>
      </c>
      <c r="O1" s="27" t="s">
        <v>343</v>
      </c>
      <c r="P1" s="27" t="s">
        <v>344</v>
      </c>
      <c r="Q1" s="27" t="s">
        <v>345</v>
      </c>
      <c r="R1" s="27" t="s">
        <v>346</v>
      </c>
      <c r="S1" s="27" t="s">
        <v>347</v>
      </c>
      <c r="T1" s="27" t="s">
        <v>348</v>
      </c>
      <c r="U1" s="27" t="s">
        <v>34</v>
      </c>
      <c r="V1" s="27" t="s">
        <v>35</v>
      </c>
      <c r="W1" s="27" t="s">
        <v>36</v>
      </c>
      <c r="X1" s="27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28" t="e">
        <f>#REF!</f>
        <v>#REF!</v>
      </c>
      <c r="K386" s="29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4">
      <selection activeCell="I25" sqref="I25"/>
    </sheetView>
  </sheetViews>
  <sheetFormatPr defaultColWidth="9.140625" defaultRowHeight="12.75"/>
  <cols>
    <col min="1" max="1" width="9.140625" style="33" customWidth="1"/>
    <col min="2" max="2" width="13.00390625" style="33" customWidth="1"/>
    <col min="3" max="6" width="9.140625" style="33" customWidth="1"/>
    <col min="7" max="7" width="14.00390625" style="33" customWidth="1"/>
    <col min="8" max="8" width="19.28125" style="33" customWidth="1"/>
    <col min="9" max="9" width="14.421875" style="33" customWidth="1"/>
    <col min="10" max="16384" width="9.140625" style="33" customWidth="1"/>
  </cols>
  <sheetData>
    <row r="1" spans="1:12" ht="15">
      <c r="A1" s="190" t="s">
        <v>395</v>
      </c>
      <c r="B1" s="190"/>
      <c r="C1" s="190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158" t="s">
        <v>315</v>
      </c>
      <c r="B2" s="159"/>
      <c r="C2" s="159"/>
      <c r="D2" s="160"/>
      <c r="E2" s="34" t="s">
        <v>396</v>
      </c>
      <c r="F2" s="35"/>
      <c r="G2" s="36" t="s">
        <v>332</v>
      </c>
      <c r="H2" s="34" t="s">
        <v>397</v>
      </c>
      <c r="I2" s="37"/>
      <c r="J2" s="32"/>
      <c r="K2" s="32"/>
      <c r="L2" s="32"/>
    </row>
    <row r="3" spans="1:12" ht="12.75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>
      <c r="A4" s="161" t="s">
        <v>391</v>
      </c>
      <c r="B4" s="161"/>
      <c r="C4" s="161"/>
      <c r="D4" s="161"/>
      <c r="E4" s="161"/>
      <c r="F4" s="161"/>
      <c r="G4" s="161"/>
      <c r="H4" s="161"/>
      <c r="I4" s="161"/>
      <c r="J4" s="32"/>
      <c r="K4" s="32"/>
      <c r="L4" s="32"/>
    </row>
    <row r="5" spans="1:12" ht="12.75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ht="12.75">
      <c r="A6" s="162" t="s">
        <v>273</v>
      </c>
      <c r="B6" s="163"/>
      <c r="C6" s="164" t="s">
        <v>398</v>
      </c>
      <c r="D6" s="165"/>
      <c r="E6" s="166"/>
      <c r="F6" s="166"/>
      <c r="G6" s="166"/>
      <c r="H6" s="166"/>
      <c r="I6" s="49"/>
      <c r="J6" s="32"/>
      <c r="K6" s="32"/>
      <c r="L6" s="32"/>
    </row>
    <row r="7" spans="1:12" ht="12.75">
      <c r="A7" s="50"/>
      <c r="B7" s="50"/>
      <c r="C7" s="41"/>
      <c r="D7" s="41"/>
      <c r="E7" s="166"/>
      <c r="F7" s="166"/>
      <c r="G7" s="166"/>
      <c r="H7" s="166"/>
      <c r="I7" s="49"/>
      <c r="J7" s="32"/>
      <c r="K7" s="32"/>
      <c r="L7" s="32"/>
    </row>
    <row r="8" spans="1:12" ht="12.75">
      <c r="A8" s="167" t="s">
        <v>90</v>
      </c>
      <c r="B8" s="168"/>
      <c r="C8" s="164" t="s">
        <v>399</v>
      </c>
      <c r="D8" s="165"/>
      <c r="E8" s="166"/>
      <c r="F8" s="166"/>
      <c r="G8" s="166"/>
      <c r="H8" s="166"/>
      <c r="I8" s="42"/>
      <c r="J8" s="32"/>
      <c r="K8" s="32"/>
      <c r="L8" s="32"/>
    </row>
    <row r="9" spans="1:12" ht="12.75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ht="12.75">
      <c r="A10" s="169" t="s">
        <v>223</v>
      </c>
      <c r="B10" s="170"/>
      <c r="C10" s="164" t="s">
        <v>400</v>
      </c>
      <c r="D10" s="165"/>
      <c r="E10" s="41"/>
      <c r="F10" s="41"/>
      <c r="G10" s="41"/>
      <c r="H10" s="41"/>
      <c r="I10" s="41"/>
      <c r="J10" s="32"/>
      <c r="K10" s="32"/>
      <c r="L10" s="32"/>
    </row>
    <row r="11" spans="1:12" ht="12.75">
      <c r="A11" s="171"/>
      <c r="B11" s="171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ht="12.75">
      <c r="A12" s="162" t="s">
        <v>91</v>
      </c>
      <c r="B12" s="163"/>
      <c r="C12" s="172" t="s">
        <v>401</v>
      </c>
      <c r="D12" s="173"/>
      <c r="E12" s="173"/>
      <c r="F12" s="173"/>
      <c r="G12" s="173"/>
      <c r="H12" s="173"/>
      <c r="I12" s="174"/>
      <c r="J12" s="32"/>
      <c r="K12" s="32"/>
      <c r="L12" s="32"/>
    </row>
    <row r="13" spans="1:12" ht="12.75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ht="12.75">
      <c r="A14" s="162" t="s">
        <v>16</v>
      </c>
      <c r="B14" s="163"/>
      <c r="C14" s="175">
        <v>10000</v>
      </c>
      <c r="D14" s="176"/>
      <c r="E14" s="41"/>
      <c r="F14" s="172" t="s">
        <v>402</v>
      </c>
      <c r="G14" s="173"/>
      <c r="H14" s="173"/>
      <c r="I14" s="174"/>
      <c r="J14" s="32"/>
      <c r="K14" s="32"/>
      <c r="L14" s="32"/>
    </row>
    <row r="15" spans="1:12" ht="12.75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ht="12.75">
      <c r="A16" s="162" t="s">
        <v>17</v>
      </c>
      <c r="B16" s="163"/>
      <c r="C16" s="172" t="s">
        <v>403</v>
      </c>
      <c r="D16" s="173"/>
      <c r="E16" s="173"/>
      <c r="F16" s="173"/>
      <c r="G16" s="173"/>
      <c r="H16" s="173"/>
      <c r="I16" s="174"/>
      <c r="J16" s="32"/>
      <c r="K16" s="32"/>
      <c r="L16" s="32"/>
    </row>
    <row r="17" spans="1:12" ht="12.75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ht="12.75">
      <c r="A18" s="162" t="s">
        <v>18</v>
      </c>
      <c r="B18" s="163"/>
      <c r="C18" s="177" t="s">
        <v>404</v>
      </c>
      <c r="D18" s="178"/>
      <c r="E18" s="178"/>
      <c r="F18" s="178"/>
      <c r="G18" s="178"/>
      <c r="H18" s="178"/>
      <c r="I18" s="179"/>
      <c r="J18" s="32"/>
      <c r="K18" s="32"/>
      <c r="L18" s="32"/>
    </row>
    <row r="19" spans="1:12" ht="12.75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ht="12.75">
      <c r="A20" s="162" t="s">
        <v>19</v>
      </c>
      <c r="B20" s="163"/>
      <c r="C20" s="177" t="s">
        <v>405</v>
      </c>
      <c r="D20" s="178"/>
      <c r="E20" s="178"/>
      <c r="F20" s="178"/>
      <c r="G20" s="178"/>
      <c r="H20" s="178"/>
      <c r="I20" s="179"/>
      <c r="J20" s="32"/>
      <c r="K20" s="32"/>
      <c r="L20" s="32"/>
    </row>
    <row r="21" spans="1:12" ht="12.75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ht="12.75">
      <c r="A22" s="162" t="s">
        <v>92</v>
      </c>
      <c r="B22" s="163"/>
      <c r="C22" s="54">
        <v>133</v>
      </c>
      <c r="D22" s="172" t="s">
        <v>402</v>
      </c>
      <c r="E22" s="180"/>
      <c r="F22" s="181"/>
      <c r="G22" s="182"/>
      <c r="H22" s="183"/>
      <c r="I22" s="55"/>
      <c r="J22" s="32"/>
      <c r="K22" s="32"/>
      <c r="L22" s="32"/>
    </row>
    <row r="23" spans="1:12" ht="12.75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ht="12.75">
      <c r="A24" s="162" t="s">
        <v>93</v>
      </c>
      <c r="B24" s="163"/>
      <c r="C24" s="54">
        <v>21</v>
      </c>
      <c r="D24" s="172" t="s">
        <v>406</v>
      </c>
      <c r="E24" s="180"/>
      <c r="F24" s="180"/>
      <c r="G24" s="181"/>
      <c r="H24" s="48" t="s">
        <v>94</v>
      </c>
      <c r="I24" s="57">
        <v>128</v>
      </c>
      <c r="J24" s="32"/>
      <c r="K24" s="32"/>
      <c r="L24" s="32"/>
    </row>
    <row r="25" spans="1:12" ht="12.75">
      <c r="A25" s="50"/>
      <c r="B25" s="50"/>
      <c r="C25" s="41"/>
      <c r="D25" s="56"/>
      <c r="E25" s="56"/>
      <c r="F25" s="56"/>
      <c r="G25" s="50"/>
      <c r="H25" s="50" t="s">
        <v>102</v>
      </c>
      <c r="I25" s="53"/>
      <c r="J25" s="32"/>
      <c r="K25" s="32"/>
      <c r="L25" s="32"/>
    </row>
    <row r="26" spans="1:12" ht="12.75">
      <c r="A26" s="162" t="s">
        <v>267</v>
      </c>
      <c r="B26" s="163"/>
      <c r="C26" s="58" t="s">
        <v>407</v>
      </c>
      <c r="D26" s="59"/>
      <c r="E26" s="32"/>
      <c r="F26" s="60"/>
      <c r="G26" s="162" t="s">
        <v>266</v>
      </c>
      <c r="H26" s="163"/>
      <c r="I26" s="61" t="s">
        <v>408</v>
      </c>
      <c r="J26" s="32"/>
      <c r="K26" s="32"/>
      <c r="L26" s="32"/>
    </row>
    <row r="27" spans="1:12" ht="12.75">
      <c r="A27" s="50"/>
      <c r="B27" s="50"/>
      <c r="C27" s="41"/>
      <c r="D27" s="60"/>
      <c r="E27" s="60"/>
      <c r="F27" s="60"/>
      <c r="G27" s="60"/>
      <c r="H27" s="41"/>
      <c r="I27" s="62"/>
      <c r="J27" s="32"/>
      <c r="K27" s="32"/>
      <c r="L27" s="32"/>
    </row>
    <row r="28" spans="1:12" ht="12.75">
      <c r="A28" s="184" t="s">
        <v>95</v>
      </c>
      <c r="B28" s="185"/>
      <c r="C28" s="186"/>
      <c r="D28" s="186"/>
      <c r="E28" s="187" t="s">
        <v>96</v>
      </c>
      <c r="F28" s="149"/>
      <c r="G28" s="149"/>
      <c r="H28" s="150" t="s">
        <v>97</v>
      </c>
      <c r="I28" s="150"/>
      <c r="J28" s="32"/>
      <c r="K28" s="32"/>
      <c r="L28" s="32"/>
    </row>
    <row r="29" spans="1:12" ht="12.75">
      <c r="A29" s="32"/>
      <c r="B29" s="32"/>
      <c r="C29" s="32"/>
      <c r="D29" s="47"/>
      <c r="E29" s="41"/>
      <c r="F29" s="41"/>
      <c r="G29" s="41"/>
      <c r="H29" s="63"/>
      <c r="I29" s="62"/>
      <c r="J29" s="32"/>
      <c r="K29" s="32"/>
      <c r="L29" s="32"/>
    </row>
    <row r="30" spans="1:12" ht="12.75">
      <c r="A30" s="151" t="s">
        <v>411</v>
      </c>
      <c r="B30" s="152"/>
      <c r="C30" s="152"/>
      <c r="D30" s="153"/>
      <c r="E30" s="151" t="s">
        <v>409</v>
      </c>
      <c r="F30" s="152"/>
      <c r="G30" s="152"/>
      <c r="H30" s="164" t="s">
        <v>410</v>
      </c>
      <c r="I30" s="165"/>
      <c r="J30" s="32"/>
      <c r="K30" s="32"/>
      <c r="L30" s="32"/>
    </row>
    <row r="31" spans="1:12" ht="12.75">
      <c r="A31" s="66"/>
      <c r="B31" s="66"/>
      <c r="C31" s="65"/>
      <c r="D31" s="154"/>
      <c r="E31" s="154"/>
      <c r="F31" s="154"/>
      <c r="G31" s="155"/>
      <c r="H31" s="66"/>
      <c r="I31" s="130"/>
      <c r="J31" s="32"/>
      <c r="K31" s="32"/>
      <c r="L31" s="32"/>
    </row>
    <row r="32" spans="1:12" ht="12.75">
      <c r="A32" s="151" t="s">
        <v>412</v>
      </c>
      <c r="B32" s="152"/>
      <c r="C32" s="152"/>
      <c r="D32" s="153"/>
      <c r="E32" s="151" t="s">
        <v>409</v>
      </c>
      <c r="F32" s="152"/>
      <c r="G32" s="152"/>
      <c r="H32" s="164" t="s">
        <v>413</v>
      </c>
      <c r="I32" s="165"/>
      <c r="J32" s="32"/>
      <c r="K32" s="32"/>
      <c r="L32" s="32"/>
    </row>
    <row r="33" spans="1:12" ht="12.75">
      <c r="A33" s="66"/>
      <c r="B33" s="66"/>
      <c r="C33" s="65"/>
      <c r="D33" s="128"/>
      <c r="E33" s="128"/>
      <c r="F33" s="128"/>
      <c r="G33" s="129"/>
      <c r="H33" s="66"/>
      <c r="I33" s="131"/>
      <c r="J33" s="32"/>
      <c r="K33" s="32"/>
      <c r="L33" s="32"/>
    </row>
    <row r="34" spans="1:12" ht="12.75">
      <c r="A34" s="145" t="s">
        <v>426</v>
      </c>
      <c r="B34" s="146"/>
      <c r="C34" s="146"/>
      <c r="D34" s="147"/>
      <c r="E34" s="145" t="s">
        <v>427</v>
      </c>
      <c r="F34" s="146"/>
      <c r="G34" s="147"/>
      <c r="H34" s="148" t="s">
        <v>428</v>
      </c>
      <c r="I34" s="141"/>
      <c r="J34" s="32"/>
      <c r="K34" s="32"/>
      <c r="L34" s="32"/>
    </row>
    <row r="35" spans="1:12" ht="12.75">
      <c r="A35" s="66"/>
      <c r="B35" s="66"/>
      <c r="C35" s="65"/>
      <c r="D35" s="128"/>
      <c r="E35" s="128"/>
      <c r="F35" s="128"/>
      <c r="G35" s="129"/>
      <c r="H35" s="66"/>
      <c r="I35" s="131"/>
      <c r="J35" s="32"/>
      <c r="K35" s="32"/>
      <c r="L35" s="32"/>
    </row>
    <row r="36" spans="1:12" ht="12.75">
      <c r="A36" s="151" t="s">
        <v>414</v>
      </c>
      <c r="B36" s="152"/>
      <c r="C36" s="152"/>
      <c r="D36" s="153"/>
      <c r="E36" s="151" t="s">
        <v>415</v>
      </c>
      <c r="F36" s="152"/>
      <c r="G36" s="152"/>
      <c r="H36" s="164" t="s">
        <v>416</v>
      </c>
      <c r="I36" s="165"/>
      <c r="J36" s="32"/>
      <c r="K36" s="32"/>
      <c r="L36" s="32"/>
    </row>
    <row r="37" spans="1:12" ht="12.75">
      <c r="A37" s="65"/>
      <c r="B37" s="65"/>
      <c r="C37" s="142"/>
      <c r="D37" s="143"/>
      <c r="E37" s="66"/>
      <c r="F37" s="142"/>
      <c r="G37" s="143"/>
      <c r="H37" s="66"/>
      <c r="I37" s="66"/>
      <c r="J37" s="32"/>
      <c r="K37" s="32"/>
      <c r="L37" s="32"/>
    </row>
    <row r="38" spans="1:12" ht="12.75">
      <c r="A38" s="151" t="s">
        <v>419</v>
      </c>
      <c r="B38" s="152"/>
      <c r="C38" s="152"/>
      <c r="D38" s="153"/>
      <c r="E38" s="151" t="s">
        <v>409</v>
      </c>
      <c r="F38" s="152"/>
      <c r="G38" s="152"/>
      <c r="H38" s="164" t="s">
        <v>420</v>
      </c>
      <c r="I38" s="165"/>
      <c r="J38" s="32"/>
      <c r="K38" s="32"/>
      <c r="L38" s="32"/>
    </row>
    <row r="39" spans="1:12" ht="12.75">
      <c r="A39" s="65"/>
      <c r="B39" s="65"/>
      <c r="C39" s="65"/>
      <c r="D39" s="66"/>
      <c r="E39" s="66"/>
      <c r="F39" s="65"/>
      <c r="G39" s="66"/>
      <c r="H39" s="66"/>
      <c r="I39" s="66"/>
      <c r="J39" s="32"/>
      <c r="K39" s="32"/>
      <c r="L39" s="32"/>
    </row>
    <row r="40" spans="1:12" ht="12.75">
      <c r="A40" s="151" t="s">
        <v>417</v>
      </c>
      <c r="B40" s="152"/>
      <c r="C40" s="152"/>
      <c r="D40" s="153"/>
      <c r="E40" s="151" t="s">
        <v>421</v>
      </c>
      <c r="F40" s="152"/>
      <c r="G40" s="152"/>
      <c r="H40" s="164" t="s">
        <v>418</v>
      </c>
      <c r="I40" s="165"/>
      <c r="J40" s="32"/>
      <c r="K40" s="32"/>
      <c r="L40" s="32"/>
    </row>
    <row r="41" spans="1:12" ht="12.75">
      <c r="A41" s="67"/>
      <c r="B41" s="68"/>
      <c r="C41" s="68"/>
      <c r="D41" s="68"/>
      <c r="E41" s="67"/>
      <c r="F41" s="68"/>
      <c r="G41" s="68"/>
      <c r="H41" s="69"/>
      <c r="I41" s="70"/>
      <c r="J41" s="32"/>
      <c r="K41" s="32"/>
      <c r="L41" s="32"/>
    </row>
    <row r="42" spans="1:12" ht="12.75">
      <c r="A42" s="64"/>
      <c r="B42" s="64"/>
      <c r="C42" s="65"/>
      <c r="D42" s="66"/>
      <c r="E42" s="41"/>
      <c r="F42" s="65"/>
      <c r="G42" s="66"/>
      <c r="H42" s="41"/>
      <c r="I42" s="41"/>
      <c r="J42" s="32"/>
      <c r="K42" s="32"/>
      <c r="L42" s="32"/>
    </row>
    <row r="43" spans="1:12" ht="12.75">
      <c r="A43" s="71"/>
      <c r="B43" s="71"/>
      <c r="C43" s="71"/>
      <c r="D43" s="52"/>
      <c r="E43" s="52"/>
      <c r="F43" s="71"/>
      <c r="G43" s="52"/>
      <c r="H43" s="52"/>
      <c r="I43" s="52"/>
      <c r="J43" s="32"/>
      <c r="K43" s="32"/>
      <c r="L43" s="32"/>
    </row>
    <row r="44" spans="1:12" ht="12.75">
      <c r="A44" s="144" t="s">
        <v>70</v>
      </c>
      <c r="B44" s="136"/>
      <c r="C44" s="164"/>
      <c r="D44" s="165"/>
      <c r="E44" s="42"/>
      <c r="F44" s="172"/>
      <c r="G44" s="140"/>
      <c r="H44" s="140"/>
      <c r="I44" s="135"/>
      <c r="J44" s="32"/>
      <c r="K44" s="32"/>
      <c r="L44" s="32"/>
    </row>
    <row r="45" spans="1:12" ht="12.75">
      <c r="A45" s="64"/>
      <c r="B45" s="64"/>
      <c r="C45" s="142"/>
      <c r="D45" s="143"/>
      <c r="E45" s="41"/>
      <c r="F45" s="142"/>
      <c r="G45" s="188"/>
      <c r="H45" s="72"/>
      <c r="I45" s="72"/>
      <c r="J45" s="32"/>
      <c r="K45" s="32"/>
      <c r="L45" s="32"/>
    </row>
    <row r="46" spans="1:12" ht="12.75">
      <c r="A46" s="144" t="s">
        <v>98</v>
      </c>
      <c r="B46" s="136"/>
      <c r="C46" s="172" t="s">
        <v>422</v>
      </c>
      <c r="D46" s="189"/>
      <c r="E46" s="189"/>
      <c r="F46" s="189"/>
      <c r="G46" s="189"/>
      <c r="H46" s="189"/>
      <c r="I46" s="189"/>
      <c r="J46" s="32"/>
      <c r="K46" s="32"/>
      <c r="L46" s="32"/>
    </row>
    <row r="47" spans="1:12" ht="12.75">
      <c r="A47" s="50"/>
      <c r="B47" s="50"/>
      <c r="C47" s="73" t="s">
        <v>306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ht="12.75">
      <c r="A48" s="144" t="s">
        <v>307</v>
      </c>
      <c r="B48" s="136"/>
      <c r="C48" s="137" t="s">
        <v>423</v>
      </c>
      <c r="D48" s="138"/>
      <c r="E48" s="139"/>
      <c r="F48" s="42"/>
      <c r="G48" s="48" t="s">
        <v>308</v>
      </c>
      <c r="H48" s="137" t="s">
        <v>424</v>
      </c>
      <c r="I48" s="139"/>
      <c r="J48" s="32"/>
      <c r="K48" s="32"/>
      <c r="L48" s="32"/>
    </row>
    <row r="49" spans="1:12" ht="12.75">
      <c r="A49" s="50"/>
      <c r="B49" s="50"/>
      <c r="C49" s="73"/>
      <c r="D49" s="42"/>
      <c r="E49" s="42"/>
      <c r="F49" s="42"/>
      <c r="G49" s="42"/>
      <c r="H49" s="42"/>
      <c r="I49" s="42"/>
      <c r="J49" s="32"/>
      <c r="K49" s="32"/>
      <c r="L49" s="32"/>
    </row>
    <row r="50" spans="1:12" ht="12.75">
      <c r="A50" s="144" t="s">
        <v>18</v>
      </c>
      <c r="B50" s="136"/>
      <c r="C50" s="197" t="s">
        <v>404</v>
      </c>
      <c r="D50" s="138"/>
      <c r="E50" s="138"/>
      <c r="F50" s="138"/>
      <c r="G50" s="138"/>
      <c r="H50" s="138"/>
      <c r="I50" s="139"/>
      <c r="J50" s="32"/>
      <c r="K50" s="32"/>
      <c r="L50" s="32"/>
    </row>
    <row r="51" spans="1:12" ht="12.75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ht="12.75">
      <c r="A52" s="162" t="s">
        <v>42</v>
      </c>
      <c r="B52" s="163"/>
      <c r="C52" s="137" t="s">
        <v>425</v>
      </c>
      <c r="D52" s="138"/>
      <c r="E52" s="138"/>
      <c r="F52" s="138"/>
      <c r="G52" s="138"/>
      <c r="H52" s="138"/>
      <c r="I52" s="174"/>
      <c r="J52" s="32"/>
      <c r="K52" s="32"/>
      <c r="L52" s="32"/>
    </row>
    <row r="53" spans="1:12" ht="12.75">
      <c r="A53" s="74"/>
      <c r="B53" s="74"/>
      <c r="C53" s="191" t="s">
        <v>265</v>
      </c>
      <c r="D53" s="191"/>
      <c r="E53" s="191"/>
      <c r="F53" s="191"/>
      <c r="G53" s="191"/>
      <c r="H53" s="191"/>
      <c r="I53" s="76"/>
      <c r="J53" s="32"/>
      <c r="K53" s="32"/>
      <c r="L53" s="32"/>
    </row>
    <row r="54" spans="1:12" ht="12.75">
      <c r="A54" s="74"/>
      <c r="B54" s="74"/>
      <c r="C54" s="75"/>
      <c r="D54" s="75"/>
      <c r="E54" s="75"/>
      <c r="F54" s="75"/>
      <c r="G54" s="75"/>
      <c r="H54" s="75"/>
      <c r="I54" s="76"/>
      <c r="J54" s="32"/>
      <c r="K54" s="32"/>
      <c r="L54" s="32"/>
    </row>
    <row r="55" spans="1:12" ht="12.75">
      <c r="A55" s="74"/>
      <c r="B55" s="156" t="s">
        <v>99</v>
      </c>
      <c r="C55" s="157"/>
      <c r="D55" s="157"/>
      <c r="E55" s="157"/>
      <c r="F55" s="77"/>
      <c r="G55" s="77"/>
      <c r="H55" s="77"/>
      <c r="I55" s="78"/>
      <c r="J55" s="32"/>
      <c r="K55" s="32"/>
      <c r="L55" s="32"/>
    </row>
    <row r="56" spans="1:12" ht="12.75">
      <c r="A56" s="74"/>
      <c r="B56" s="156" t="s">
        <v>390</v>
      </c>
      <c r="C56" s="157"/>
      <c r="D56" s="157"/>
      <c r="E56" s="157"/>
      <c r="F56" s="157"/>
      <c r="G56" s="157"/>
      <c r="H56" s="157"/>
      <c r="I56" s="157"/>
      <c r="J56" s="32"/>
      <c r="K56" s="32"/>
      <c r="L56" s="32"/>
    </row>
    <row r="57" spans="1:12" ht="12.75">
      <c r="A57" s="74"/>
      <c r="B57" s="156" t="s">
        <v>100</v>
      </c>
      <c r="C57" s="157"/>
      <c r="D57" s="157"/>
      <c r="E57" s="157"/>
      <c r="F57" s="157"/>
      <c r="G57" s="157"/>
      <c r="H57" s="157"/>
      <c r="I57" s="157"/>
      <c r="J57" s="32"/>
      <c r="K57" s="32"/>
      <c r="L57" s="32"/>
    </row>
    <row r="58" spans="1:12" ht="12.75">
      <c r="A58" s="74"/>
      <c r="B58" s="156" t="s">
        <v>386</v>
      </c>
      <c r="C58" s="157"/>
      <c r="D58" s="157"/>
      <c r="E58" s="157"/>
      <c r="F58" s="157"/>
      <c r="G58" s="157"/>
      <c r="H58" s="157"/>
      <c r="I58" s="157"/>
      <c r="J58" s="32"/>
      <c r="K58" s="32"/>
      <c r="L58" s="32"/>
    </row>
    <row r="59" spans="1:12" ht="12.75">
      <c r="A59" s="74"/>
      <c r="B59" s="74"/>
      <c r="C59" s="75"/>
      <c r="D59" s="75"/>
      <c r="E59" s="75"/>
      <c r="F59" s="75"/>
      <c r="G59" s="75"/>
      <c r="H59" s="75"/>
      <c r="I59" s="76"/>
      <c r="J59" s="32"/>
      <c r="K59" s="32"/>
      <c r="L59" s="32"/>
    </row>
    <row r="60" spans="1:12" ht="13.5" thickBot="1">
      <c r="A60" s="79" t="s">
        <v>101</v>
      </c>
      <c r="B60" s="42"/>
      <c r="C60" s="42"/>
      <c r="D60" s="42"/>
      <c r="E60" s="42"/>
      <c r="F60" s="42"/>
      <c r="G60" s="80"/>
      <c r="H60" s="81"/>
      <c r="I60" s="80"/>
      <c r="J60" s="32"/>
      <c r="K60" s="32"/>
      <c r="L60" s="32"/>
    </row>
    <row r="61" spans="1:12" ht="12.75">
      <c r="A61" s="42"/>
      <c r="B61" s="42"/>
      <c r="C61" s="42"/>
      <c r="D61" s="42"/>
      <c r="E61" s="74" t="s">
        <v>145</v>
      </c>
      <c r="F61" s="32"/>
      <c r="G61" s="192" t="s">
        <v>146</v>
      </c>
      <c r="H61" s="193"/>
      <c r="I61" s="194"/>
      <c r="J61" s="32"/>
      <c r="K61" s="32"/>
      <c r="L61" s="32"/>
    </row>
    <row r="62" spans="1:12" ht="12.75">
      <c r="A62" s="82"/>
      <c r="B62" s="82"/>
      <c r="C62" s="47"/>
      <c r="D62" s="47"/>
      <c r="E62" s="47"/>
      <c r="F62" s="47"/>
      <c r="G62" s="195"/>
      <c r="H62" s="196"/>
      <c r="I62" s="47"/>
      <c r="J62" s="32"/>
      <c r="K62" s="32"/>
      <c r="L62" s="32"/>
    </row>
  </sheetData>
  <sheetProtection/>
  <protectedRanges>
    <protectedRange sqref="E2 H2 C6:D6 C8:D8 C10:D10 C12:I12 C14:D14 F14:I14 C16:I16 C18:I18 C20:I20 C24:G24 C22:F22 C26 I26 I24 A30:I30 E38:G38 A34:G34 A32:G32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37:D37"/>
    <mergeCell ref="F37:G37"/>
    <mergeCell ref="A48:B48"/>
    <mergeCell ref="C48:E48"/>
    <mergeCell ref="C46:I46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G22:H22"/>
    <mergeCell ref="A24:B24"/>
    <mergeCell ref="D24:G24"/>
    <mergeCell ref="A28:D28"/>
    <mergeCell ref="E28:G28"/>
    <mergeCell ref="H28:I28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view="pageBreakPreview" zoomScaleSheetLayoutView="100" zoomScalePageLayoutView="0" workbookViewId="0" topLeftCell="A37">
      <selection activeCell="K39" sqref="K39"/>
    </sheetView>
  </sheetViews>
  <sheetFormatPr defaultColWidth="9.140625" defaultRowHeight="12.75"/>
  <cols>
    <col min="8" max="8" width="5.140625" style="0" customWidth="1"/>
    <col min="10" max="10" width="10.8515625" style="0" bestFit="1" customWidth="1"/>
    <col min="11" max="11" width="11.57421875" style="0" customWidth="1"/>
    <col min="13" max="14" width="11.140625" style="0" bestFit="1" customWidth="1"/>
  </cols>
  <sheetData>
    <row r="1" spans="1:11" ht="15">
      <c r="A1" s="228" t="s">
        <v>74</v>
      </c>
      <c r="B1" s="228"/>
      <c r="C1" s="228"/>
      <c r="D1" s="228"/>
      <c r="E1" s="228"/>
      <c r="F1" s="228"/>
      <c r="G1" s="228"/>
      <c r="H1" s="228"/>
      <c r="I1" s="228"/>
      <c r="J1" s="228"/>
      <c r="K1" s="84"/>
    </row>
    <row r="2" spans="1:11" ht="12.75">
      <c r="A2" s="84"/>
      <c r="B2" s="86"/>
      <c r="C2" s="86"/>
      <c r="D2" s="86"/>
      <c r="E2" s="229" t="s">
        <v>103</v>
      </c>
      <c r="F2" s="230"/>
      <c r="G2" s="231" t="s">
        <v>397</v>
      </c>
      <c r="H2" s="232"/>
      <c r="I2" s="86"/>
      <c r="J2" s="86"/>
      <c r="K2" s="84"/>
    </row>
    <row r="3" spans="1:11" ht="22.5" thickBot="1">
      <c r="A3" s="233" t="s">
        <v>178</v>
      </c>
      <c r="B3" s="234"/>
      <c r="C3" s="234"/>
      <c r="D3" s="234"/>
      <c r="E3" s="234"/>
      <c r="F3" s="234"/>
      <c r="G3" s="234"/>
      <c r="H3" s="235"/>
      <c r="I3" s="96" t="s">
        <v>392</v>
      </c>
      <c r="J3" s="97" t="s">
        <v>52</v>
      </c>
      <c r="K3" s="97" t="s">
        <v>53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99">
        <v>2</v>
      </c>
      <c r="J4" s="98">
        <v>3</v>
      </c>
      <c r="K4" s="98">
        <v>4</v>
      </c>
    </row>
    <row r="5" spans="1:11" ht="12.75">
      <c r="A5" s="225" t="s">
        <v>180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98" t="s">
        <v>181</v>
      </c>
      <c r="B6" s="199"/>
      <c r="C6" s="199"/>
      <c r="D6" s="199"/>
      <c r="E6" s="199"/>
      <c r="F6" s="199"/>
      <c r="G6" s="199"/>
      <c r="H6" s="218"/>
      <c r="I6" s="6">
        <v>1</v>
      </c>
      <c r="J6" s="22"/>
      <c r="K6" s="22"/>
    </row>
    <row r="7" spans="1:11" ht="12.75">
      <c r="A7" s="208" t="s">
        <v>130</v>
      </c>
      <c r="B7" s="209"/>
      <c r="C7" s="209"/>
      <c r="D7" s="209"/>
      <c r="E7" s="209"/>
      <c r="F7" s="209"/>
      <c r="G7" s="209"/>
      <c r="H7" s="210"/>
      <c r="I7" s="4">
        <v>2</v>
      </c>
      <c r="J7" s="23">
        <f>J8+J15+J25+J33+J37</f>
        <v>1161207832</v>
      </c>
      <c r="K7" s="23">
        <f>K8+K15+K25+K33+K37</f>
        <v>1166485247.29</v>
      </c>
    </row>
    <row r="8" spans="1:11" ht="12.75">
      <c r="A8" s="202" t="s">
        <v>131</v>
      </c>
      <c r="B8" s="203"/>
      <c r="C8" s="203"/>
      <c r="D8" s="203"/>
      <c r="E8" s="203"/>
      <c r="F8" s="203"/>
      <c r="G8" s="203"/>
      <c r="H8" s="204"/>
      <c r="I8" s="4">
        <v>3</v>
      </c>
      <c r="J8" s="23">
        <f>SUM(J9:J14)</f>
        <v>29279442</v>
      </c>
      <c r="K8" s="23">
        <f>SUM(K9:K14)</f>
        <v>5079699</v>
      </c>
    </row>
    <row r="9" spans="1:11" ht="12.75">
      <c r="A9" s="202" t="s">
        <v>121</v>
      </c>
      <c r="B9" s="203"/>
      <c r="C9" s="203"/>
      <c r="D9" s="203"/>
      <c r="E9" s="203"/>
      <c r="F9" s="203"/>
      <c r="G9" s="203"/>
      <c r="H9" s="204"/>
      <c r="I9" s="4">
        <v>4</v>
      </c>
      <c r="J9" s="24"/>
      <c r="K9" s="24"/>
    </row>
    <row r="10" spans="1:11" ht="12.75">
      <c r="A10" s="202" t="s">
        <v>336</v>
      </c>
      <c r="B10" s="203"/>
      <c r="C10" s="203"/>
      <c r="D10" s="203"/>
      <c r="E10" s="203"/>
      <c r="F10" s="203"/>
      <c r="G10" s="203"/>
      <c r="H10" s="204"/>
      <c r="I10" s="4">
        <v>5</v>
      </c>
      <c r="J10" s="24"/>
      <c r="K10" s="24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4"/>
      <c r="I11" s="4">
        <v>6</v>
      </c>
      <c r="J11" s="24">
        <v>29279442</v>
      </c>
      <c r="K11" s="24">
        <v>5079699</v>
      </c>
    </row>
    <row r="12" spans="1:11" ht="12.75">
      <c r="A12" s="202" t="s">
        <v>147</v>
      </c>
      <c r="B12" s="203"/>
      <c r="C12" s="203"/>
      <c r="D12" s="203"/>
      <c r="E12" s="203"/>
      <c r="F12" s="203"/>
      <c r="G12" s="203"/>
      <c r="H12" s="204"/>
      <c r="I12" s="4">
        <v>7</v>
      </c>
      <c r="J12" s="24"/>
      <c r="K12" s="24"/>
    </row>
    <row r="13" spans="1:11" ht="12.75">
      <c r="A13" s="202" t="s">
        <v>148</v>
      </c>
      <c r="B13" s="203"/>
      <c r="C13" s="203"/>
      <c r="D13" s="203"/>
      <c r="E13" s="203"/>
      <c r="F13" s="203"/>
      <c r="G13" s="203"/>
      <c r="H13" s="204"/>
      <c r="I13" s="4">
        <v>8</v>
      </c>
      <c r="J13" s="24"/>
      <c r="K13" s="24"/>
    </row>
    <row r="14" spans="1:11" ht="12.75">
      <c r="A14" s="202" t="s">
        <v>149</v>
      </c>
      <c r="B14" s="203"/>
      <c r="C14" s="203"/>
      <c r="D14" s="203"/>
      <c r="E14" s="203"/>
      <c r="F14" s="203"/>
      <c r="G14" s="203"/>
      <c r="H14" s="204"/>
      <c r="I14" s="4">
        <v>9</v>
      </c>
      <c r="J14" s="24"/>
      <c r="K14" s="24"/>
    </row>
    <row r="15" spans="1:11" ht="12.75">
      <c r="A15" s="202" t="s">
        <v>132</v>
      </c>
      <c r="B15" s="203"/>
      <c r="C15" s="203"/>
      <c r="D15" s="203"/>
      <c r="E15" s="203"/>
      <c r="F15" s="203"/>
      <c r="G15" s="203"/>
      <c r="H15" s="204"/>
      <c r="I15" s="4">
        <v>10</v>
      </c>
      <c r="J15" s="23">
        <f>SUM(J16:J24)</f>
        <v>173223822</v>
      </c>
      <c r="K15" s="23">
        <f>SUM(K16:K24)</f>
        <v>220624279.65</v>
      </c>
    </row>
    <row r="16" spans="1:11" ht="12.75">
      <c r="A16" s="202" t="s">
        <v>150</v>
      </c>
      <c r="B16" s="203"/>
      <c r="C16" s="203"/>
      <c r="D16" s="203"/>
      <c r="E16" s="203"/>
      <c r="F16" s="203"/>
      <c r="G16" s="203"/>
      <c r="H16" s="204"/>
      <c r="I16" s="4">
        <v>11</v>
      </c>
      <c r="J16" s="24">
        <v>12060274</v>
      </c>
      <c r="K16" s="24">
        <v>12060274</v>
      </c>
    </row>
    <row r="17" spans="1:11" ht="12.75">
      <c r="A17" s="202" t="s">
        <v>304</v>
      </c>
      <c r="B17" s="203"/>
      <c r="C17" s="203"/>
      <c r="D17" s="203"/>
      <c r="E17" s="203"/>
      <c r="F17" s="203"/>
      <c r="G17" s="203"/>
      <c r="H17" s="204"/>
      <c r="I17" s="4">
        <v>12</v>
      </c>
      <c r="J17" s="24">
        <v>81246270</v>
      </c>
      <c r="K17" s="24">
        <v>78653956</v>
      </c>
    </row>
    <row r="18" spans="1:11" ht="12.75">
      <c r="A18" s="202" t="s">
        <v>151</v>
      </c>
      <c r="B18" s="203"/>
      <c r="C18" s="203"/>
      <c r="D18" s="203"/>
      <c r="E18" s="203"/>
      <c r="F18" s="203"/>
      <c r="G18" s="203"/>
      <c r="H18" s="204"/>
      <c r="I18" s="4">
        <v>13</v>
      </c>
      <c r="J18" s="24">
        <v>1306645</v>
      </c>
      <c r="K18" s="24">
        <v>506109</v>
      </c>
    </row>
    <row r="19" spans="1:11" ht="12.75">
      <c r="A19" s="202" t="s">
        <v>0</v>
      </c>
      <c r="B19" s="203"/>
      <c r="C19" s="203"/>
      <c r="D19" s="203"/>
      <c r="E19" s="203"/>
      <c r="F19" s="203"/>
      <c r="G19" s="203"/>
      <c r="H19" s="204"/>
      <c r="I19" s="4">
        <v>14</v>
      </c>
      <c r="J19" s="24">
        <v>2433969</v>
      </c>
      <c r="K19" s="24">
        <v>909315</v>
      </c>
    </row>
    <row r="20" spans="1:11" ht="12.75">
      <c r="A20" s="202" t="s">
        <v>1</v>
      </c>
      <c r="B20" s="203"/>
      <c r="C20" s="203"/>
      <c r="D20" s="203"/>
      <c r="E20" s="203"/>
      <c r="F20" s="203"/>
      <c r="G20" s="203"/>
      <c r="H20" s="204"/>
      <c r="I20" s="4">
        <v>15</v>
      </c>
      <c r="J20" s="24"/>
      <c r="K20" s="24"/>
    </row>
    <row r="21" spans="1:11" ht="12.75">
      <c r="A21" s="202" t="s">
        <v>2</v>
      </c>
      <c r="B21" s="203"/>
      <c r="C21" s="203"/>
      <c r="D21" s="203"/>
      <c r="E21" s="203"/>
      <c r="F21" s="203"/>
      <c r="G21" s="203"/>
      <c r="H21" s="204"/>
      <c r="I21" s="4">
        <v>16</v>
      </c>
      <c r="J21" s="24"/>
      <c r="K21" s="24"/>
    </row>
    <row r="22" spans="1:11" ht="12.75">
      <c r="A22" s="202" t="s">
        <v>3</v>
      </c>
      <c r="B22" s="203"/>
      <c r="C22" s="203"/>
      <c r="D22" s="203"/>
      <c r="E22" s="203"/>
      <c r="F22" s="203"/>
      <c r="G22" s="203"/>
      <c r="H22" s="204"/>
      <c r="I22" s="4">
        <v>17</v>
      </c>
      <c r="J22" s="24"/>
      <c r="K22" s="24"/>
    </row>
    <row r="23" spans="1:11" ht="12.75">
      <c r="A23" s="202" t="s">
        <v>4</v>
      </c>
      <c r="B23" s="203"/>
      <c r="C23" s="203"/>
      <c r="D23" s="203"/>
      <c r="E23" s="203"/>
      <c r="F23" s="203"/>
      <c r="G23" s="203"/>
      <c r="H23" s="204"/>
      <c r="I23" s="4">
        <v>18</v>
      </c>
      <c r="J23" s="24">
        <v>49796</v>
      </c>
      <c r="K23" s="24">
        <v>49796</v>
      </c>
    </row>
    <row r="24" spans="1:11" ht="12.75">
      <c r="A24" s="202" t="s">
        <v>5</v>
      </c>
      <c r="B24" s="203"/>
      <c r="C24" s="203"/>
      <c r="D24" s="203"/>
      <c r="E24" s="203"/>
      <c r="F24" s="203"/>
      <c r="G24" s="203"/>
      <c r="H24" s="204"/>
      <c r="I24" s="4">
        <v>19</v>
      </c>
      <c r="J24" s="24">
        <v>76126868</v>
      </c>
      <c r="K24" s="24">
        <v>128444829.65</v>
      </c>
    </row>
    <row r="25" spans="1:11" ht="12.75">
      <c r="A25" s="202" t="s">
        <v>133</v>
      </c>
      <c r="B25" s="203"/>
      <c r="C25" s="203"/>
      <c r="D25" s="203"/>
      <c r="E25" s="203"/>
      <c r="F25" s="203"/>
      <c r="G25" s="203"/>
      <c r="H25" s="204"/>
      <c r="I25" s="4">
        <v>20</v>
      </c>
      <c r="J25" s="23">
        <f>SUM(J26:J32)</f>
        <v>53257800</v>
      </c>
      <c r="K25" s="23">
        <f>SUM(K26:K32)</f>
        <v>70164760</v>
      </c>
    </row>
    <row r="26" spans="1:11" ht="12.75">
      <c r="A26" s="202" t="s">
        <v>6</v>
      </c>
      <c r="B26" s="203"/>
      <c r="C26" s="203"/>
      <c r="D26" s="203"/>
      <c r="E26" s="203"/>
      <c r="F26" s="203"/>
      <c r="G26" s="203"/>
      <c r="H26" s="204"/>
      <c r="I26" s="4">
        <v>21</v>
      </c>
      <c r="J26" s="24">
        <v>9697170</v>
      </c>
      <c r="K26" s="24">
        <v>9652169</v>
      </c>
    </row>
    <row r="27" spans="1:11" ht="12.75">
      <c r="A27" s="202" t="s">
        <v>7</v>
      </c>
      <c r="B27" s="203"/>
      <c r="C27" s="203"/>
      <c r="D27" s="203"/>
      <c r="E27" s="203"/>
      <c r="F27" s="203"/>
      <c r="G27" s="203"/>
      <c r="H27" s="204"/>
      <c r="I27" s="4">
        <v>22</v>
      </c>
      <c r="J27" s="24"/>
      <c r="K27" s="24">
        <v>11299315</v>
      </c>
    </row>
    <row r="28" spans="1:14" ht="12.75">
      <c r="A28" s="202" t="s">
        <v>8</v>
      </c>
      <c r="B28" s="203"/>
      <c r="C28" s="203"/>
      <c r="D28" s="203"/>
      <c r="E28" s="203"/>
      <c r="F28" s="203"/>
      <c r="G28" s="203"/>
      <c r="H28" s="204"/>
      <c r="I28" s="4">
        <v>23</v>
      </c>
      <c r="J28" s="24">
        <v>25693939</v>
      </c>
      <c r="K28" s="24">
        <v>45645938</v>
      </c>
      <c r="N28" s="9"/>
    </row>
    <row r="29" spans="1:11" ht="12.75">
      <c r="A29" s="202" t="s">
        <v>9</v>
      </c>
      <c r="B29" s="203"/>
      <c r="C29" s="203"/>
      <c r="D29" s="203"/>
      <c r="E29" s="203"/>
      <c r="F29" s="203"/>
      <c r="G29" s="203"/>
      <c r="H29" s="204"/>
      <c r="I29" s="4">
        <v>24</v>
      </c>
      <c r="J29" s="24">
        <v>5166158</v>
      </c>
      <c r="K29" s="24">
        <v>2530702</v>
      </c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4"/>
      <c r="I30" s="4">
        <v>25</v>
      </c>
      <c r="J30" s="24">
        <v>12700533</v>
      </c>
      <c r="K30" s="24">
        <v>1036636</v>
      </c>
    </row>
    <row r="31" spans="1:11" ht="12.75">
      <c r="A31" s="202" t="s">
        <v>11</v>
      </c>
      <c r="B31" s="203"/>
      <c r="C31" s="203"/>
      <c r="D31" s="203"/>
      <c r="E31" s="203"/>
      <c r="F31" s="203"/>
      <c r="G31" s="203"/>
      <c r="H31" s="204"/>
      <c r="I31" s="4">
        <v>26</v>
      </c>
      <c r="J31" s="24"/>
      <c r="K31" s="24"/>
    </row>
    <row r="32" spans="1:11" ht="12.75">
      <c r="A32" s="202" t="s">
        <v>12</v>
      </c>
      <c r="B32" s="203"/>
      <c r="C32" s="203"/>
      <c r="D32" s="203"/>
      <c r="E32" s="203"/>
      <c r="F32" s="203"/>
      <c r="G32" s="203"/>
      <c r="H32" s="204"/>
      <c r="I32" s="4">
        <v>27</v>
      </c>
      <c r="J32" s="24">
        <v>0</v>
      </c>
      <c r="K32" s="24"/>
    </row>
    <row r="33" spans="1:11" ht="12.75">
      <c r="A33" s="202" t="s">
        <v>134</v>
      </c>
      <c r="B33" s="203"/>
      <c r="C33" s="203"/>
      <c r="D33" s="203"/>
      <c r="E33" s="203"/>
      <c r="F33" s="203"/>
      <c r="G33" s="203"/>
      <c r="H33" s="204"/>
      <c r="I33" s="4">
        <v>28</v>
      </c>
      <c r="J33" s="23">
        <f>SUM(J34:J36)</f>
        <v>905446768</v>
      </c>
      <c r="K33" s="23">
        <f>SUM(K34:K36)</f>
        <v>870616508.64</v>
      </c>
    </row>
    <row r="34" spans="1:11" ht="12.75">
      <c r="A34" s="202" t="s">
        <v>13</v>
      </c>
      <c r="B34" s="203"/>
      <c r="C34" s="203"/>
      <c r="D34" s="203"/>
      <c r="E34" s="203"/>
      <c r="F34" s="203"/>
      <c r="G34" s="203"/>
      <c r="H34" s="204"/>
      <c r="I34" s="4">
        <v>29</v>
      </c>
      <c r="J34" s="24"/>
      <c r="K34" s="24"/>
    </row>
    <row r="35" spans="1:11" ht="12.75">
      <c r="A35" s="202" t="s">
        <v>14</v>
      </c>
      <c r="B35" s="203"/>
      <c r="C35" s="203"/>
      <c r="D35" s="203"/>
      <c r="E35" s="203"/>
      <c r="F35" s="203"/>
      <c r="G35" s="203"/>
      <c r="H35" s="204"/>
      <c r="I35" s="4">
        <v>30</v>
      </c>
      <c r="J35" s="24">
        <v>905446768</v>
      </c>
      <c r="K35" s="24">
        <v>870616508.64</v>
      </c>
    </row>
    <row r="36" spans="1:11" ht="12.75">
      <c r="A36" s="202" t="s">
        <v>15</v>
      </c>
      <c r="B36" s="203"/>
      <c r="C36" s="203"/>
      <c r="D36" s="203"/>
      <c r="E36" s="203"/>
      <c r="F36" s="203"/>
      <c r="G36" s="203"/>
      <c r="H36" s="204"/>
      <c r="I36" s="4">
        <v>31</v>
      </c>
      <c r="J36" s="24"/>
      <c r="K36" s="24"/>
    </row>
    <row r="37" spans="1:11" ht="12.75">
      <c r="A37" s="202" t="s">
        <v>135</v>
      </c>
      <c r="B37" s="203"/>
      <c r="C37" s="203"/>
      <c r="D37" s="203"/>
      <c r="E37" s="203"/>
      <c r="F37" s="203"/>
      <c r="G37" s="203"/>
      <c r="H37" s="204"/>
      <c r="I37" s="4">
        <v>32</v>
      </c>
      <c r="J37" s="24"/>
      <c r="K37" s="24"/>
    </row>
    <row r="38" spans="1:11" ht="12.75">
      <c r="A38" s="208" t="s">
        <v>136</v>
      </c>
      <c r="B38" s="209"/>
      <c r="C38" s="209"/>
      <c r="D38" s="209"/>
      <c r="E38" s="209"/>
      <c r="F38" s="209"/>
      <c r="G38" s="209"/>
      <c r="H38" s="210"/>
      <c r="I38" s="4">
        <v>33</v>
      </c>
      <c r="J38" s="23">
        <f>J39+J47+J54+J62</f>
        <v>626652630</v>
      </c>
      <c r="K38" s="23">
        <f>K39+K47+K54+K62</f>
        <v>485856636.19000006</v>
      </c>
    </row>
    <row r="39" spans="1:14" ht="12.75">
      <c r="A39" s="202" t="s">
        <v>137</v>
      </c>
      <c r="B39" s="203"/>
      <c r="C39" s="203"/>
      <c r="D39" s="203"/>
      <c r="E39" s="203"/>
      <c r="F39" s="203"/>
      <c r="G39" s="203"/>
      <c r="H39" s="204"/>
      <c r="I39" s="4">
        <v>34</v>
      </c>
      <c r="J39" s="23">
        <f>SUM(J40:J46)</f>
        <v>334502281</v>
      </c>
      <c r="K39" s="23">
        <f>SUM(K40:K46)</f>
        <v>302268753.45000005</v>
      </c>
      <c r="N39" s="9"/>
    </row>
    <row r="40" spans="1:11" ht="12.75">
      <c r="A40" s="202" t="s">
        <v>309</v>
      </c>
      <c r="B40" s="203"/>
      <c r="C40" s="203"/>
      <c r="D40" s="203"/>
      <c r="E40" s="203"/>
      <c r="F40" s="203"/>
      <c r="G40" s="203"/>
      <c r="H40" s="204"/>
      <c r="I40" s="4">
        <v>35</v>
      </c>
      <c r="J40" s="24">
        <v>12593</v>
      </c>
      <c r="K40" s="24">
        <v>5301.249999999996</v>
      </c>
    </row>
    <row r="41" spans="1:11" ht="12.75">
      <c r="A41" s="202" t="s">
        <v>310</v>
      </c>
      <c r="B41" s="203"/>
      <c r="C41" s="203"/>
      <c r="D41" s="203"/>
      <c r="E41" s="203"/>
      <c r="F41" s="203"/>
      <c r="G41" s="203"/>
      <c r="H41" s="204"/>
      <c r="I41" s="4">
        <v>36</v>
      </c>
      <c r="J41" s="24">
        <v>292792838</v>
      </c>
      <c r="K41" s="24">
        <v>26424643</v>
      </c>
    </row>
    <row r="42" spans="1:11" ht="12.75">
      <c r="A42" s="202" t="s">
        <v>311</v>
      </c>
      <c r="B42" s="203"/>
      <c r="C42" s="203"/>
      <c r="D42" s="203"/>
      <c r="E42" s="203"/>
      <c r="F42" s="203"/>
      <c r="G42" s="203"/>
      <c r="H42" s="204"/>
      <c r="I42" s="4">
        <v>37</v>
      </c>
      <c r="J42" s="24"/>
      <c r="K42" s="24"/>
    </row>
    <row r="43" spans="1:11" ht="12.75">
      <c r="A43" s="202" t="s">
        <v>312</v>
      </c>
      <c r="B43" s="203"/>
      <c r="C43" s="203"/>
      <c r="D43" s="203"/>
      <c r="E43" s="203"/>
      <c r="F43" s="203"/>
      <c r="G43" s="203"/>
      <c r="H43" s="204"/>
      <c r="I43" s="4">
        <v>38</v>
      </c>
      <c r="J43" s="24">
        <v>25352063</v>
      </c>
      <c r="K43" s="24">
        <v>275838809.20000005</v>
      </c>
    </row>
    <row r="44" spans="1:11" ht="12.75">
      <c r="A44" s="202" t="s">
        <v>313</v>
      </c>
      <c r="B44" s="203"/>
      <c r="C44" s="203"/>
      <c r="D44" s="203"/>
      <c r="E44" s="203"/>
      <c r="F44" s="203"/>
      <c r="G44" s="203"/>
      <c r="H44" s="204"/>
      <c r="I44" s="4">
        <v>39</v>
      </c>
      <c r="J44" s="24"/>
      <c r="K44" s="24"/>
    </row>
    <row r="45" spans="1:11" ht="12.75">
      <c r="A45" s="202" t="s">
        <v>152</v>
      </c>
      <c r="B45" s="203"/>
      <c r="C45" s="203"/>
      <c r="D45" s="203"/>
      <c r="E45" s="203"/>
      <c r="F45" s="203"/>
      <c r="G45" s="203"/>
      <c r="H45" s="204"/>
      <c r="I45" s="4">
        <v>40</v>
      </c>
      <c r="J45" s="24">
        <v>16344787</v>
      </c>
      <c r="K45" s="24"/>
    </row>
    <row r="46" spans="1:11" ht="12.75">
      <c r="A46" s="202" t="s">
        <v>153</v>
      </c>
      <c r="B46" s="203"/>
      <c r="C46" s="203"/>
      <c r="D46" s="203"/>
      <c r="E46" s="203"/>
      <c r="F46" s="203"/>
      <c r="G46" s="203"/>
      <c r="H46" s="204"/>
      <c r="I46" s="4">
        <v>41</v>
      </c>
      <c r="J46" s="24"/>
      <c r="K46" s="24"/>
    </row>
    <row r="47" spans="1:14" ht="12.75">
      <c r="A47" s="202" t="s">
        <v>138</v>
      </c>
      <c r="B47" s="203"/>
      <c r="C47" s="203"/>
      <c r="D47" s="203"/>
      <c r="E47" s="203"/>
      <c r="F47" s="203"/>
      <c r="G47" s="203"/>
      <c r="H47" s="204"/>
      <c r="I47" s="4">
        <v>42</v>
      </c>
      <c r="J47" s="23">
        <f>SUM(J48:J53)</f>
        <v>197569825</v>
      </c>
      <c r="K47" s="23">
        <f>SUM(K48:K53)</f>
        <v>101849684</v>
      </c>
      <c r="N47" s="9"/>
    </row>
    <row r="48" spans="1:14" ht="12.75">
      <c r="A48" s="202" t="s">
        <v>154</v>
      </c>
      <c r="B48" s="203"/>
      <c r="C48" s="203"/>
      <c r="D48" s="203"/>
      <c r="E48" s="203"/>
      <c r="F48" s="203"/>
      <c r="G48" s="203"/>
      <c r="H48" s="204"/>
      <c r="I48" s="4">
        <v>43</v>
      </c>
      <c r="J48" s="24"/>
      <c r="K48" s="24">
        <v>4034765</v>
      </c>
      <c r="N48" s="9"/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4"/>
      <c r="I49" s="4">
        <v>44</v>
      </c>
      <c r="J49" s="24">
        <v>156946719</v>
      </c>
      <c r="K49" s="24">
        <v>73527325</v>
      </c>
    </row>
    <row r="50" spans="1:11" ht="12.75">
      <c r="A50" s="202" t="s">
        <v>156</v>
      </c>
      <c r="B50" s="203"/>
      <c r="C50" s="203"/>
      <c r="D50" s="203"/>
      <c r="E50" s="203"/>
      <c r="F50" s="203"/>
      <c r="G50" s="203"/>
      <c r="H50" s="204"/>
      <c r="I50" s="4">
        <v>45</v>
      </c>
      <c r="J50" s="24"/>
      <c r="K50" s="24"/>
    </row>
    <row r="51" spans="1:13" ht="12.75">
      <c r="A51" s="202" t="s">
        <v>157</v>
      </c>
      <c r="B51" s="203"/>
      <c r="C51" s="203"/>
      <c r="D51" s="203"/>
      <c r="E51" s="203"/>
      <c r="F51" s="203"/>
      <c r="G51" s="203"/>
      <c r="H51" s="204"/>
      <c r="I51" s="4">
        <v>46</v>
      </c>
      <c r="J51" s="24"/>
      <c r="K51" s="24">
        <v>1127537</v>
      </c>
      <c r="M51" s="9"/>
    </row>
    <row r="52" spans="1:11" ht="12.75">
      <c r="A52" s="202" t="s">
        <v>123</v>
      </c>
      <c r="B52" s="203"/>
      <c r="C52" s="203"/>
      <c r="D52" s="203"/>
      <c r="E52" s="203"/>
      <c r="F52" s="203"/>
      <c r="G52" s="203"/>
      <c r="H52" s="204"/>
      <c r="I52" s="4">
        <v>47</v>
      </c>
      <c r="J52" s="24">
        <v>29094766</v>
      </c>
      <c r="K52" s="24">
        <v>8178862</v>
      </c>
    </row>
    <row r="53" spans="1:11" ht="12.75">
      <c r="A53" s="202" t="s">
        <v>124</v>
      </c>
      <c r="B53" s="203"/>
      <c r="C53" s="203"/>
      <c r="D53" s="203"/>
      <c r="E53" s="203"/>
      <c r="F53" s="203"/>
      <c r="G53" s="203"/>
      <c r="H53" s="204"/>
      <c r="I53" s="4">
        <v>48</v>
      </c>
      <c r="J53" s="24">
        <v>11528340</v>
      </c>
      <c r="K53" s="24">
        <v>14981195</v>
      </c>
    </row>
    <row r="54" spans="1:11" ht="12.75">
      <c r="A54" s="202" t="s">
        <v>125</v>
      </c>
      <c r="B54" s="203"/>
      <c r="C54" s="203"/>
      <c r="D54" s="203"/>
      <c r="E54" s="203"/>
      <c r="F54" s="203"/>
      <c r="G54" s="203"/>
      <c r="H54" s="204"/>
      <c r="I54" s="4">
        <v>49</v>
      </c>
      <c r="J54" s="23">
        <f>SUM(J55:J61)</f>
        <v>68562561</v>
      </c>
      <c r="K54" s="23">
        <f>SUM(K55:K61)</f>
        <v>69777547.74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4">
        <v>50</v>
      </c>
      <c r="J55" s="24"/>
      <c r="K55" s="24"/>
    </row>
    <row r="56" spans="1:11" ht="12.75">
      <c r="A56" s="202" t="s">
        <v>7</v>
      </c>
      <c r="B56" s="203"/>
      <c r="C56" s="203"/>
      <c r="D56" s="203"/>
      <c r="E56" s="203"/>
      <c r="F56" s="203"/>
      <c r="G56" s="203"/>
      <c r="H56" s="204"/>
      <c r="I56" s="4">
        <v>51</v>
      </c>
      <c r="J56" s="24"/>
      <c r="K56" s="24"/>
    </row>
    <row r="57" spans="1:11" ht="12.75">
      <c r="A57" s="202" t="s">
        <v>257</v>
      </c>
      <c r="B57" s="203"/>
      <c r="C57" s="203"/>
      <c r="D57" s="203"/>
      <c r="E57" s="203"/>
      <c r="F57" s="203"/>
      <c r="G57" s="203"/>
      <c r="H57" s="204"/>
      <c r="I57" s="4">
        <v>52</v>
      </c>
      <c r="J57" s="24"/>
      <c r="K57" s="24"/>
    </row>
    <row r="58" spans="1:11" ht="12.75">
      <c r="A58" s="202" t="s">
        <v>9</v>
      </c>
      <c r="B58" s="203"/>
      <c r="C58" s="203"/>
      <c r="D58" s="203"/>
      <c r="E58" s="203"/>
      <c r="F58" s="203"/>
      <c r="G58" s="203"/>
      <c r="H58" s="204"/>
      <c r="I58" s="4">
        <v>53</v>
      </c>
      <c r="J58" s="24">
        <v>19643050</v>
      </c>
      <c r="K58" s="24">
        <v>14909142.739999998</v>
      </c>
    </row>
    <row r="59" spans="1:11" ht="12.75">
      <c r="A59" s="202" t="s">
        <v>268</v>
      </c>
      <c r="B59" s="203"/>
      <c r="C59" s="203"/>
      <c r="D59" s="203"/>
      <c r="E59" s="203"/>
      <c r="F59" s="203"/>
      <c r="G59" s="203"/>
      <c r="H59" s="204"/>
      <c r="I59" s="4">
        <v>54</v>
      </c>
      <c r="J59" s="24">
        <v>48919511</v>
      </c>
      <c r="K59" s="24">
        <v>54868405</v>
      </c>
    </row>
    <row r="60" spans="1:11" ht="12.75">
      <c r="A60" s="202" t="s">
        <v>11</v>
      </c>
      <c r="B60" s="203"/>
      <c r="C60" s="203"/>
      <c r="D60" s="203"/>
      <c r="E60" s="203"/>
      <c r="F60" s="203"/>
      <c r="G60" s="203"/>
      <c r="H60" s="204"/>
      <c r="I60" s="4">
        <v>55</v>
      </c>
      <c r="J60" s="24"/>
      <c r="K60" s="24"/>
    </row>
    <row r="61" spans="1:11" ht="12.75">
      <c r="A61" s="202" t="s">
        <v>269</v>
      </c>
      <c r="B61" s="203"/>
      <c r="C61" s="203"/>
      <c r="D61" s="203"/>
      <c r="E61" s="203"/>
      <c r="F61" s="203"/>
      <c r="G61" s="203"/>
      <c r="H61" s="204"/>
      <c r="I61" s="4">
        <v>56</v>
      </c>
      <c r="J61" s="24"/>
      <c r="K61" s="24"/>
    </row>
    <row r="62" spans="1:11" ht="12.75">
      <c r="A62" s="202" t="s">
        <v>139</v>
      </c>
      <c r="B62" s="203"/>
      <c r="C62" s="203"/>
      <c r="D62" s="203"/>
      <c r="E62" s="203"/>
      <c r="F62" s="203"/>
      <c r="G62" s="203"/>
      <c r="H62" s="204"/>
      <c r="I62" s="4">
        <v>57</v>
      </c>
      <c r="J62" s="24">
        <v>26017963</v>
      </c>
      <c r="K62" s="24">
        <v>11960651</v>
      </c>
    </row>
    <row r="63" spans="1:11" ht="12.75">
      <c r="A63" s="208" t="s">
        <v>140</v>
      </c>
      <c r="B63" s="209"/>
      <c r="C63" s="209"/>
      <c r="D63" s="209"/>
      <c r="E63" s="209"/>
      <c r="F63" s="209"/>
      <c r="G63" s="209"/>
      <c r="H63" s="210"/>
      <c r="I63" s="4">
        <v>58</v>
      </c>
      <c r="J63" s="24">
        <v>54978202</v>
      </c>
      <c r="K63" s="24">
        <v>56980673</v>
      </c>
    </row>
    <row r="64" spans="1:11" ht="12.75">
      <c r="A64" s="208" t="s">
        <v>141</v>
      </c>
      <c r="B64" s="209"/>
      <c r="C64" s="209"/>
      <c r="D64" s="209"/>
      <c r="E64" s="209"/>
      <c r="F64" s="209"/>
      <c r="G64" s="209"/>
      <c r="H64" s="210"/>
      <c r="I64" s="4">
        <v>59</v>
      </c>
      <c r="J64" s="24"/>
      <c r="K64" s="24"/>
    </row>
    <row r="65" spans="1:11" ht="12.75">
      <c r="A65" s="208" t="s">
        <v>142</v>
      </c>
      <c r="B65" s="209"/>
      <c r="C65" s="209"/>
      <c r="D65" s="209"/>
      <c r="E65" s="209"/>
      <c r="F65" s="209"/>
      <c r="G65" s="209"/>
      <c r="H65" s="210"/>
      <c r="I65" s="4">
        <v>60</v>
      </c>
      <c r="J65" s="23">
        <f>J6+J7+J38+J63+J64</f>
        <v>1842838664</v>
      </c>
      <c r="K65" s="23">
        <f>K6+K7+K38+K63+K64</f>
        <v>1709322556.48</v>
      </c>
    </row>
    <row r="66" spans="1:11" ht="12.75">
      <c r="A66" s="219" t="s">
        <v>143</v>
      </c>
      <c r="B66" s="220"/>
      <c r="C66" s="220"/>
      <c r="D66" s="220"/>
      <c r="E66" s="220"/>
      <c r="F66" s="220"/>
      <c r="G66" s="220"/>
      <c r="H66" s="221"/>
      <c r="I66" s="5">
        <v>61</v>
      </c>
      <c r="J66" s="25">
        <v>194429480</v>
      </c>
      <c r="K66" s="25">
        <v>191479107</v>
      </c>
    </row>
    <row r="67" spans="1:11" ht="12.75">
      <c r="A67" s="214" t="s">
        <v>144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11" ht="12.75">
      <c r="A68" s="198" t="s">
        <v>270</v>
      </c>
      <c r="B68" s="199"/>
      <c r="C68" s="199"/>
      <c r="D68" s="199"/>
      <c r="E68" s="199"/>
      <c r="F68" s="199"/>
      <c r="G68" s="199"/>
      <c r="H68" s="218"/>
      <c r="I68" s="6">
        <v>62</v>
      </c>
      <c r="J68" s="31">
        <f>J69+J70+J71+J77+J78-J79+J80-J81+J82</f>
        <v>448966040</v>
      </c>
      <c r="K68" s="31">
        <f>K69+K70+K71+K77+K78-K79+K80-K81+K82</f>
        <v>498061280.89175004</v>
      </c>
    </row>
    <row r="69" spans="1:11" ht="12.75">
      <c r="A69" s="202" t="s">
        <v>173</v>
      </c>
      <c r="B69" s="203"/>
      <c r="C69" s="203"/>
      <c r="D69" s="203"/>
      <c r="E69" s="203"/>
      <c r="F69" s="203"/>
      <c r="G69" s="203"/>
      <c r="H69" s="204"/>
      <c r="I69" s="4">
        <v>63</v>
      </c>
      <c r="J69" s="24">
        <v>300000000</v>
      </c>
      <c r="K69" s="24">
        <v>270904000</v>
      </c>
    </row>
    <row r="70" spans="1:11" ht="12.75">
      <c r="A70" s="202" t="s">
        <v>174</v>
      </c>
      <c r="B70" s="203"/>
      <c r="C70" s="203"/>
      <c r="D70" s="203"/>
      <c r="E70" s="203"/>
      <c r="F70" s="203"/>
      <c r="G70" s="203"/>
      <c r="H70" s="204"/>
      <c r="I70" s="4">
        <v>64</v>
      </c>
      <c r="J70" s="24">
        <v>123000000</v>
      </c>
      <c r="K70" s="24">
        <v>250572308</v>
      </c>
    </row>
    <row r="71" spans="1:11" ht="12.75">
      <c r="A71" s="202" t="s">
        <v>175</v>
      </c>
      <c r="B71" s="203"/>
      <c r="C71" s="203"/>
      <c r="D71" s="203"/>
      <c r="E71" s="203"/>
      <c r="F71" s="203"/>
      <c r="G71" s="203"/>
      <c r="H71" s="204"/>
      <c r="I71" s="4">
        <v>65</v>
      </c>
      <c r="J71" s="23">
        <f>J72+J73-J74+J75+J76</f>
        <v>59682226</v>
      </c>
      <c r="K71" s="23">
        <f>K72+K73-K74+K75+K76</f>
        <v>29043106.505650017</v>
      </c>
    </row>
    <row r="72" spans="1:11" ht="12.75">
      <c r="A72" s="202" t="s">
        <v>176</v>
      </c>
      <c r="B72" s="203"/>
      <c r="C72" s="203"/>
      <c r="D72" s="203"/>
      <c r="E72" s="203"/>
      <c r="F72" s="203"/>
      <c r="G72" s="203"/>
      <c r="H72" s="204"/>
      <c r="I72" s="4">
        <v>66</v>
      </c>
      <c r="J72" s="24">
        <v>8271510</v>
      </c>
      <c r="K72" s="24">
        <v>8271510</v>
      </c>
    </row>
    <row r="73" spans="1:11" ht="12.75">
      <c r="A73" s="202" t="s">
        <v>177</v>
      </c>
      <c r="B73" s="203"/>
      <c r="C73" s="203"/>
      <c r="D73" s="203"/>
      <c r="E73" s="203"/>
      <c r="F73" s="203"/>
      <c r="G73" s="203"/>
      <c r="H73" s="204"/>
      <c r="I73" s="4">
        <v>67</v>
      </c>
      <c r="J73" s="24">
        <v>9000000</v>
      </c>
      <c r="K73" s="24">
        <v>9000000</v>
      </c>
    </row>
    <row r="74" spans="1:11" ht="12.75">
      <c r="A74" s="202" t="s">
        <v>319</v>
      </c>
      <c r="B74" s="203"/>
      <c r="C74" s="203"/>
      <c r="D74" s="203"/>
      <c r="E74" s="203"/>
      <c r="F74" s="203"/>
      <c r="G74" s="203"/>
      <c r="H74" s="204"/>
      <c r="I74" s="4">
        <v>68</v>
      </c>
      <c r="J74" s="24">
        <v>6457000</v>
      </c>
      <c r="K74" s="24"/>
    </row>
    <row r="75" spans="1:11" ht="12.75">
      <c r="A75" s="202" t="s">
        <v>320</v>
      </c>
      <c r="B75" s="203"/>
      <c r="C75" s="203"/>
      <c r="D75" s="203"/>
      <c r="E75" s="203"/>
      <c r="F75" s="203"/>
      <c r="G75" s="203"/>
      <c r="H75" s="204"/>
      <c r="I75" s="4">
        <v>69</v>
      </c>
      <c r="J75" s="24"/>
      <c r="K75" s="24"/>
    </row>
    <row r="76" spans="1:11" ht="12.75">
      <c r="A76" s="202" t="s">
        <v>321</v>
      </c>
      <c r="B76" s="203"/>
      <c r="C76" s="203"/>
      <c r="D76" s="203"/>
      <c r="E76" s="203"/>
      <c r="F76" s="203"/>
      <c r="G76" s="203"/>
      <c r="H76" s="204"/>
      <c r="I76" s="4">
        <v>70</v>
      </c>
      <c r="J76" s="24">
        <v>48867716</v>
      </c>
      <c r="K76" s="24">
        <v>11771596.505650017</v>
      </c>
    </row>
    <row r="77" spans="1:11" ht="12.75">
      <c r="A77" s="202" t="s">
        <v>322</v>
      </c>
      <c r="B77" s="203"/>
      <c r="C77" s="203"/>
      <c r="D77" s="203"/>
      <c r="E77" s="203"/>
      <c r="F77" s="203"/>
      <c r="G77" s="203"/>
      <c r="H77" s="204"/>
      <c r="I77" s="4">
        <v>71</v>
      </c>
      <c r="J77" s="24">
        <v>7012358</v>
      </c>
      <c r="K77" s="24">
        <v>41921987</v>
      </c>
    </row>
    <row r="78" spans="1:11" ht="12.75">
      <c r="A78" s="202" t="s">
        <v>323</v>
      </c>
      <c r="B78" s="203"/>
      <c r="C78" s="203"/>
      <c r="D78" s="203"/>
      <c r="E78" s="203"/>
      <c r="F78" s="203"/>
      <c r="G78" s="203"/>
      <c r="H78" s="204"/>
      <c r="I78" s="4">
        <v>72</v>
      </c>
      <c r="J78" s="24">
        <v>34397422</v>
      </c>
      <c r="K78" s="24"/>
    </row>
    <row r="79" spans="1:11" ht="12.75">
      <c r="A79" s="202" t="s">
        <v>324</v>
      </c>
      <c r="B79" s="203"/>
      <c r="C79" s="203"/>
      <c r="D79" s="203"/>
      <c r="E79" s="203"/>
      <c r="F79" s="203"/>
      <c r="G79" s="203"/>
      <c r="H79" s="204"/>
      <c r="I79" s="4">
        <v>73</v>
      </c>
      <c r="J79" s="24"/>
      <c r="K79" s="24"/>
    </row>
    <row r="80" spans="1:11" ht="12.75">
      <c r="A80" s="202" t="s">
        <v>126</v>
      </c>
      <c r="B80" s="203"/>
      <c r="C80" s="203"/>
      <c r="D80" s="203"/>
      <c r="E80" s="203"/>
      <c r="F80" s="203"/>
      <c r="G80" s="203"/>
      <c r="H80" s="204"/>
      <c r="I80" s="4">
        <v>74</v>
      </c>
      <c r="J80" s="24"/>
      <c r="K80" s="24"/>
    </row>
    <row r="81" spans="1:11" ht="12.75">
      <c r="A81" s="202" t="s">
        <v>127</v>
      </c>
      <c r="B81" s="203"/>
      <c r="C81" s="203"/>
      <c r="D81" s="203"/>
      <c r="E81" s="203"/>
      <c r="F81" s="203"/>
      <c r="G81" s="203"/>
      <c r="H81" s="204"/>
      <c r="I81" s="4">
        <v>75</v>
      </c>
      <c r="J81" s="24">
        <v>71432397</v>
      </c>
      <c r="K81" s="24">
        <v>90562759</v>
      </c>
    </row>
    <row r="82" spans="1:11" ht="12.75">
      <c r="A82" s="202" t="s">
        <v>128</v>
      </c>
      <c r="B82" s="203"/>
      <c r="C82" s="203"/>
      <c r="D82" s="203"/>
      <c r="E82" s="203"/>
      <c r="F82" s="203"/>
      <c r="G82" s="203"/>
      <c r="H82" s="204"/>
      <c r="I82" s="4">
        <v>76</v>
      </c>
      <c r="J82" s="24">
        <v>-3693569</v>
      </c>
      <c r="K82" s="24">
        <v>-3817361.6138999998</v>
      </c>
    </row>
    <row r="83" spans="1:11" ht="12.75">
      <c r="A83" s="208" t="s">
        <v>129</v>
      </c>
      <c r="B83" s="209"/>
      <c r="C83" s="209"/>
      <c r="D83" s="209"/>
      <c r="E83" s="209"/>
      <c r="F83" s="209"/>
      <c r="G83" s="209"/>
      <c r="H83" s="210"/>
      <c r="I83" s="4">
        <v>77</v>
      </c>
      <c r="J83" s="23">
        <f>SUM(J84:J86)</f>
        <v>6985897</v>
      </c>
      <c r="K83" s="23">
        <f>SUM(K84:K86)</f>
        <v>13562412</v>
      </c>
    </row>
    <row r="84" spans="1:11" ht="12.75">
      <c r="A84" s="202" t="s">
        <v>287</v>
      </c>
      <c r="B84" s="203"/>
      <c r="C84" s="203"/>
      <c r="D84" s="203"/>
      <c r="E84" s="203"/>
      <c r="F84" s="203"/>
      <c r="G84" s="203"/>
      <c r="H84" s="204"/>
      <c r="I84" s="4">
        <v>78</v>
      </c>
      <c r="J84" s="24">
        <v>6985897</v>
      </c>
      <c r="K84" s="24">
        <v>5077988</v>
      </c>
    </row>
    <row r="85" spans="1:11" ht="12.75">
      <c r="A85" s="202" t="s">
        <v>288</v>
      </c>
      <c r="B85" s="203"/>
      <c r="C85" s="203"/>
      <c r="D85" s="203"/>
      <c r="E85" s="203"/>
      <c r="F85" s="203"/>
      <c r="G85" s="203"/>
      <c r="H85" s="204"/>
      <c r="I85" s="4">
        <v>79</v>
      </c>
      <c r="J85" s="24"/>
      <c r="K85" s="24"/>
    </row>
    <row r="86" spans="1:11" ht="12.75">
      <c r="A86" s="202" t="s">
        <v>289</v>
      </c>
      <c r="B86" s="203"/>
      <c r="C86" s="203"/>
      <c r="D86" s="203"/>
      <c r="E86" s="203"/>
      <c r="F86" s="203"/>
      <c r="G86" s="203"/>
      <c r="H86" s="204"/>
      <c r="I86" s="4">
        <v>80</v>
      </c>
      <c r="J86" s="24"/>
      <c r="K86" s="24">
        <v>8484424</v>
      </c>
    </row>
    <row r="87" spans="1:13" ht="12.75">
      <c r="A87" s="208" t="s">
        <v>116</v>
      </c>
      <c r="B87" s="209"/>
      <c r="C87" s="209"/>
      <c r="D87" s="209"/>
      <c r="E87" s="209"/>
      <c r="F87" s="209"/>
      <c r="G87" s="209"/>
      <c r="H87" s="210"/>
      <c r="I87" s="4">
        <v>81</v>
      </c>
      <c r="J87" s="23">
        <f>SUM(J88:J95)</f>
        <v>569224773</v>
      </c>
      <c r="K87" s="23">
        <f>SUM(K88:K95)</f>
        <v>466083900</v>
      </c>
      <c r="M87" s="9"/>
    </row>
    <row r="88" spans="1:11" ht="12.75">
      <c r="A88" s="202" t="s">
        <v>290</v>
      </c>
      <c r="B88" s="203"/>
      <c r="C88" s="203"/>
      <c r="D88" s="203"/>
      <c r="E88" s="203"/>
      <c r="F88" s="203"/>
      <c r="G88" s="203"/>
      <c r="H88" s="204"/>
      <c r="I88" s="4">
        <v>82</v>
      </c>
      <c r="J88" s="24"/>
      <c r="K88" s="24"/>
    </row>
    <row r="89" spans="1:11" ht="12.75">
      <c r="A89" s="202" t="s">
        <v>291</v>
      </c>
      <c r="B89" s="203"/>
      <c r="C89" s="203"/>
      <c r="D89" s="203"/>
      <c r="E89" s="203"/>
      <c r="F89" s="203"/>
      <c r="G89" s="203"/>
      <c r="H89" s="204"/>
      <c r="I89" s="4">
        <v>83</v>
      </c>
      <c r="J89" s="24"/>
      <c r="K89" s="24"/>
    </row>
    <row r="90" spans="1:11" ht="12.75">
      <c r="A90" s="202" t="s">
        <v>28</v>
      </c>
      <c r="B90" s="203"/>
      <c r="C90" s="203"/>
      <c r="D90" s="203"/>
      <c r="E90" s="203"/>
      <c r="F90" s="203"/>
      <c r="G90" s="203"/>
      <c r="H90" s="204"/>
      <c r="I90" s="4">
        <v>84</v>
      </c>
      <c r="J90" s="24">
        <v>317336099</v>
      </c>
      <c r="K90" s="24">
        <v>291191358</v>
      </c>
    </row>
    <row r="91" spans="1:11" ht="12.75">
      <c r="A91" s="202" t="s">
        <v>292</v>
      </c>
      <c r="B91" s="203"/>
      <c r="C91" s="203"/>
      <c r="D91" s="203"/>
      <c r="E91" s="203"/>
      <c r="F91" s="203"/>
      <c r="G91" s="203"/>
      <c r="H91" s="204"/>
      <c r="I91" s="4">
        <v>85</v>
      </c>
      <c r="J91" s="24">
        <v>47740849</v>
      </c>
      <c r="K91" s="24"/>
    </row>
    <row r="92" spans="1:11" ht="12.75">
      <c r="A92" s="202" t="s">
        <v>293</v>
      </c>
      <c r="B92" s="203"/>
      <c r="C92" s="203"/>
      <c r="D92" s="203"/>
      <c r="E92" s="203"/>
      <c r="F92" s="203"/>
      <c r="G92" s="203"/>
      <c r="H92" s="204"/>
      <c r="I92" s="4">
        <v>86</v>
      </c>
      <c r="J92" s="24"/>
      <c r="K92" s="24"/>
    </row>
    <row r="93" spans="1:11" ht="12.75">
      <c r="A93" s="202" t="s">
        <v>294</v>
      </c>
      <c r="B93" s="203"/>
      <c r="C93" s="203"/>
      <c r="D93" s="203"/>
      <c r="E93" s="203"/>
      <c r="F93" s="203"/>
      <c r="G93" s="203"/>
      <c r="H93" s="204"/>
      <c r="I93" s="4">
        <v>87</v>
      </c>
      <c r="J93" s="24">
        <v>191129491</v>
      </c>
      <c r="K93" s="24">
        <v>162109995</v>
      </c>
    </row>
    <row r="94" spans="1:11" ht="12.75">
      <c r="A94" s="202" t="s">
        <v>295</v>
      </c>
      <c r="B94" s="203"/>
      <c r="C94" s="203"/>
      <c r="D94" s="203"/>
      <c r="E94" s="203"/>
      <c r="F94" s="203"/>
      <c r="G94" s="203"/>
      <c r="H94" s="204"/>
      <c r="I94" s="4">
        <v>88</v>
      </c>
      <c r="J94" s="24"/>
      <c r="K94" s="24"/>
    </row>
    <row r="95" spans="1:11" ht="12.75">
      <c r="A95" s="202" t="s">
        <v>296</v>
      </c>
      <c r="B95" s="203"/>
      <c r="C95" s="203"/>
      <c r="D95" s="203"/>
      <c r="E95" s="203"/>
      <c r="F95" s="203"/>
      <c r="G95" s="203"/>
      <c r="H95" s="204"/>
      <c r="I95" s="4">
        <v>89</v>
      </c>
      <c r="J95" s="24">
        <v>13018334</v>
      </c>
      <c r="K95" s="24">
        <v>12782547</v>
      </c>
    </row>
    <row r="96" spans="1:14" ht="12.75">
      <c r="A96" s="208" t="s">
        <v>117</v>
      </c>
      <c r="B96" s="209"/>
      <c r="C96" s="209"/>
      <c r="D96" s="209"/>
      <c r="E96" s="209"/>
      <c r="F96" s="209"/>
      <c r="G96" s="209"/>
      <c r="H96" s="210"/>
      <c r="I96" s="4">
        <v>90</v>
      </c>
      <c r="J96" s="23">
        <f>SUM(J97:J107)</f>
        <v>814033114</v>
      </c>
      <c r="K96" s="23">
        <f>SUM(K97:K107)</f>
        <v>712871044.4300001</v>
      </c>
      <c r="M96" s="9"/>
      <c r="N96" s="9"/>
    </row>
    <row r="97" spans="1:11" ht="12.75">
      <c r="A97" s="202" t="s">
        <v>290</v>
      </c>
      <c r="B97" s="203"/>
      <c r="C97" s="203"/>
      <c r="D97" s="203"/>
      <c r="E97" s="203"/>
      <c r="F97" s="203"/>
      <c r="G97" s="203"/>
      <c r="H97" s="204"/>
      <c r="I97" s="4">
        <v>91</v>
      </c>
      <c r="J97" s="24"/>
      <c r="K97" s="24">
        <v>6674189.430000001</v>
      </c>
    </row>
    <row r="98" spans="1:13" ht="12.75">
      <c r="A98" s="202" t="s">
        <v>291</v>
      </c>
      <c r="B98" s="203"/>
      <c r="C98" s="203"/>
      <c r="D98" s="203"/>
      <c r="E98" s="203"/>
      <c r="F98" s="203"/>
      <c r="G98" s="203"/>
      <c r="H98" s="204"/>
      <c r="I98" s="4">
        <v>92</v>
      </c>
      <c r="J98" s="24"/>
      <c r="K98" s="24"/>
      <c r="M98" s="9"/>
    </row>
    <row r="99" spans="1:11" ht="12.75">
      <c r="A99" s="202" t="s">
        <v>28</v>
      </c>
      <c r="B99" s="203"/>
      <c r="C99" s="203"/>
      <c r="D99" s="203"/>
      <c r="E99" s="203"/>
      <c r="F99" s="203"/>
      <c r="G99" s="203"/>
      <c r="H99" s="204"/>
      <c r="I99" s="4">
        <v>93</v>
      </c>
      <c r="J99" s="24">
        <v>390566648</v>
      </c>
      <c r="K99" s="24">
        <v>454088215</v>
      </c>
    </row>
    <row r="100" spans="1:13" ht="12.75">
      <c r="A100" s="202" t="s">
        <v>292</v>
      </c>
      <c r="B100" s="203"/>
      <c r="C100" s="203"/>
      <c r="D100" s="203"/>
      <c r="E100" s="203"/>
      <c r="F100" s="203"/>
      <c r="G100" s="203"/>
      <c r="H100" s="204"/>
      <c r="I100" s="4">
        <v>94</v>
      </c>
      <c r="J100" s="24">
        <v>65141323</v>
      </c>
      <c r="K100" s="24">
        <v>28736253</v>
      </c>
      <c r="M100" s="9"/>
    </row>
    <row r="101" spans="1:13" ht="12.75">
      <c r="A101" s="202" t="s">
        <v>293</v>
      </c>
      <c r="B101" s="203"/>
      <c r="C101" s="203"/>
      <c r="D101" s="203"/>
      <c r="E101" s="203"/>
      <c r="F101" s="203"/>
      <c r="G101" s="203"/>
      <c r="H101" s="204"/>
      <c r="I101" s="4">
        <v>95</v>
      </c>
      <c r="J101" s="24">
        <v>229058414</v>
      </c>
      <c r="K101" s="24">
        <v>111903933</v>
      </c>
      <c r="M101" s="9"/>
    </row>
    <row r="102" spans="1:11" ht="12.75">
      <c r="A102" s="202" t="s">
        <v>294</v>
      </c>
      <c r="B102" s="203"/>
      <c r="C102" s="203"/>
      <c r="D102" s="203"/>
      <c r="E102" s="203"/>
      <c r="F102" s="203"/>
      <c r="G102" s="203"/>
      <c r="H102" s="204"/>
      <c r="I102" s="4">
        <v>96</v>
      </c>
      <c r="J102" s="24">
        <v>102014563</v>
      </c>
      <c r="K102" s="24">
        <v>46313238</v>
      </c>
    </row>
    <row r="103" spans="1:11" ht="12.75">
      <c r="A103" s="202" t="s">
        <v>297</v>
      </c>
      <c r="B103" s="203"/>
      <c r="C103" s="203"/>
      <c r="D103" s="203"/>
      <c r="E103" s="203"/>
      <c r="F103" s="203"/>
      <c r="G103" s="203"/>
      <c r="H103" s="204"/>
      <c r="I103" s="4">
        <v>97</v>
      </c>
      <c r="J103" s="24">
        <v>0</v>
      </c>
      <c r="K103" s="24">
        <v>32147</v>
      </c>
    </row>
    <row r="104" spans="1:11" ht="12.75">
      <c r="A104" s="202" t="s">
        <v>298</v>
      </c>
      <c r="B104" s="203"/>
      <c r="C104" s="203"/>
      <c r="D104" s="203"/>
      <c r="E104" s="203"/>
      <c r="F104" s="203"/>
      <c r="G104" s="203"/>
      <c r="H104" s="204"/>
      <c r="I104" s="4">
        <v>98</v>
      </c>
      <c r="J104" s="24">
        <v>8901117</v>
      </c>
      <c r="K104" s="24">
        <v>4749919</v>
      </c>
    </row>
    <row r="105" spans="1:11" ht="12.75">
      <c r="A105" s="202" t="s">
        <v>299</v>
      </c>
      <c r="B105" s="203"/>
      <c r="C105" s="203"/>
      <c r="D105" s="203"/>
      <c r="E105" s="203"/>
      <c r="F105" s="203"/>
      <c r="G105" s="203"/>
      <c r="H105" s="204"/>
      <c r="I105" s="4">
        <v>99</v>
      </c>
      <c r="J105" s="24">
        <v>2460765</v>
      </c>
      <c r="K105" s="24">
        <v>2484213</v>
      </c>
    </row>
    <row r="106" spans="1:11" ht="12.75">
      <c r="A106" s="202" t="s">
        <v>305</v>
      </c>
      <c r="B106" s="203"/>
      <c r="C106" s="203"/>
      <c r="D106" s="203"/>
      <c r="E106" s="203"/>
      <c r="F106" s="203"/>
      <c r="G106" s="203"/>
      <c r="H106" s="204"/>
      <c r="I106" s="4">
        <v>100</v>
      </c>
      <c r="J106" s="24"/>
      <c r="K106" s="24"/>
    </row>
    <row r="107" spans="1:11" ht="12.75">
      <c r="A107" s="202" t="s">
        <v>300</v>
      </c>
      <c r="B107" s="203"/>
      <c r="C107" s="203"/>
      <c r="D107" s="203"/>
      <c r="E107" s="203"/>
      <c r="F107" s="203"/>
      <c r="G107" s="203"/>
      <c r="H107" s="204"/>
      <c r="I107" s="4">
        <v>101</v>
      </c>
      <c r="J107" s="24">
        <v>15890284</v>
      </c>
      <c r="K107" s="24">
        <v>57888937</v>
      </c>
    </row>
    <row r="108" spans="1:11" ht="12.75">
      <c r="A108" s="208" t="s">
        <v>29</v>
      </c>
      <c r="B108" s="209"/>
      <c r="C108" s="209"/>
      <c r="D108" s="209"/>
      <c r="E108" s="209"/>
      <c r="F108" s="209"/>
      <c r="G108" s="209"/>
      <c r="H108" s="210"/>
      <c r="I108" s="4">
        <v>102</v>
      </c>
      <c r="J108" s="24">
        <v>3628840</v>
      </c>
      <c r="K108" s="24">
        <v>18743918.900000006</v>
      </c>
    </row>
    <row r="109" spans="1:11" ht="12.75">
      <c r="A109" s="208" t="s">
        <v>301</v>
      </c>
      <c r="B109" s="209"/>
      <c r="C109" s="209"/>
      <c r="D109" s="209"/>
      <c r="E109" s="209"/>
      <c r="F109" s="209"/>
      <c r="G109" s="209"/>
      <c r="H109" s="210"/>
      <c r="I109" s="4">
        <v>103</v>
      </c>
      <c r="J109" s="23">
        <f>J68+J83+J87+J96+J108</f>
        <v>1842838664</v>
      </c>
      <c r="K109" s="23">
        <f>K68+K83+K87+K96+K108</f>
        <v>1709322556.2217503</v>
      </c>
    </row>
    <row r="110" spans="1:11" ht="12.75">
      <c r="A110" s="211" t="s">
        <v>143</v>
      </c>
      <c r="B110" s="212"/>
      <c r="C110" s="212"/>
      <c r="D110" s="212"/>
      <c r="E110" s="212"/>
      <c r="F110" s="212"/>
      <c r="G110" s="212"/>
      <c r="H110" s="213"/>
      <c r="I110" s="5">
        <v>104</v>
      </c>
      <c r="J110" s="25">
        <v>194429480</v>
      </c>
      <c r="K110" s="25">
        <v>191479107</v>
      </c>
    </row>
    <row r="111" spans="1:11" ht="12.75">
      <c r="A111" s="214" t="s">
        <v>393</v>
      </c>
      <c r="B111" s="215"/>
      <c r="C111" s="215"/>
      <c r="D111" s="215"/>
      <c r="E111" s="215"/>
      <c r="F111" s="215"/>
      <c r="G111" s="215"/>
      <c r="H111" s="215"/>
      <c r="I111" s="216"/>
      <c r="J111" s="216"/>
      <c r="K111" s="217"/>
    </row>
    <row r="112" spans="1:11" ht="12.75">
      <c r="A112" s="198" t="s">
        <v>118</v>
      </c>
      <c r="B112" s="199"/>
      <c r="C112" s="199"/>
      <c r="D112" s="199"/>
      <c r="E112" s="199"/>
      <c r="F112" s="199"/>
      <c r="G112" s="199"/>
      <c r="H112" s="199"/>
      <c r="I112" s="200"/>
      <c r="J112" s="200"/>
      <c r="K112" s="201"/>
    </row>
    <row r="113" spans="1:13" ht="12.75">
      <c r="A113" s="202" t="s">
        <v>119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24">
        <v>452809441</v>
      </c>
      <c r="K113" s="24">
        <v>501878642.41235006</v>
      </c>
      <c r="M113" s="9"/>
    </row>
    <row r="114" spans="1:11" ht="12.75">
      <c r="A114" s="205" t="s">
        <v>120</v>
      </c>
      <c r="B114" s="206"/>
      <c r="C114" s="206"/>
      <c r="D114" s="206"/>
      <c r="E114" s="206"/>
      <c r="F114" s="206"/>
      <c r="G114" s="206"/>
      <c r="H114" s="207"/>
      <c r="I114" s="7">
        <v>106</v>
      </c>
      <c r="J114" s="25">
        <v>-3843401</v>
      </c>
      <c r="K114" s="25">
        <v>-3817361.6138999998</v>
      </c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8:H8"/>
    <mergeCell ref="A9:H9"/>
    <mergeCell ref="A10:H10"/>
    <mergeCell ref="A11:H11"/>
    <mergeCell ref="A4:H4"/>
    <mergeCell ref="A5:K5"/>
    <mergeCell ref="A6:H6"/>
    <mergeCell ref="A7:H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K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H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5" right="0.2" top="0.55" bottom="0.34" header="0.35" footer="0.21"/>
  <pageSetup horizontalDpi="600" verticalDpi="600" orientation="portrait" paperSize="9" scale="93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view="pageBreakPreview" zoomScaleSheetLayoutView="100" zoomScalePageLayoutView="0" workbookViewId="0" topLeftCell="A1">
      <selection activeCell="K50" sqref="K50:K51"/>
    </sheetView>
  </sheetViews>
  <sheetFormatPr defaultColWidth="9.140625" defaultRowHeight="12.75"/>
  <cols>
    <col min="1" max="9" width="9.140625" style="100" customWidth="1"/>
    <col min="10" max="10" width="9.57421875" style="100" bestFit="1" customWidth="1"/>
    <col min="11" max="11" width="11.00390625" style="100" customWidth="1"/>
    <col min="12" max="12" width="9.140625" style="100" customWidth="1"/>
    <col min="13" max="13" width="11.140625" style="100" bestFit="1" customWidth="1"/>
    <col min="14" max="14" width="10.140625" style="100" bestFit="1" customWidth="1"/>
    <col min="15" max="15" width="9.140625" style="100" customWidth="1"/>
    <col min="16" max="16" width="10.140625" style="100" bestFit="1" customWidth="1"/>
    <col min="17" max="16384" width="9.140625" style="100" customWidth="1"/>
  </cols>
  <sheetData>
    <row r="1" spans="1:12" ht="15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39"/>
      <c r="K1" s="239"/>
      <c r="L1" s="239"/>
    </row>
    <row r="2" spans="1:12" ht="15">
      <c r="A2" s="83"/>
      <c r="B2" s="83"/>
      <c r="C2" s="83"/>
      <c r="D2" s="236" t="s">
        <v>387</v>
      </c>
      <c r="E2" s="237"/>
      <c r="F2" s="231" t="s">
        <v>429</v>
      </c>
      <c r="G2" s="238"/>
      <c r="H2" s="90" t="s">
        <v>332</v>
      </c>
      <c r="I2" s="231" t="s">
        <v>397</v>
      </c>
      <c r="J2" s="238"/>
      <c r="K2" s="87"/>
      <c r="L2" s="87"/>
    </row>
    <row r="3" spans="1:11" ht="24" customHeight="1" thickBot="1">
      <c r="A3" s="233" t="s">
        <v>178</v>
      </c>
      <c r="B3" s="234"/>
      <c r="C3" s="234"/>
      <c r="D3" s="234"/>
      <c r="E3" s="234"/>
      <c r="F3" s="234"/>
      <c r="G3" s="234"/>
      <c r="H3" s="235"/>
      <c r="I3" s="96" t="s">
        <v>392</v>
      </c>
      <c r="J3" s="97" t="s">
        <v>52</v>
      </c>
      <c r="K3" s="97" t="s">
        <v>53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99">
        <v>2</v>
      </c>
      <c r="J4" s="98">
        <v>3</v>
      </c>
      <c r="K4" s="98">
        <v>4</v>
      </c>
    </row>
    <row r="5" spans="1:11" ht="12.75">
      <c r="A5" s="198" t="s">
        <v>76</v>
      </c>
      <c r="B5" s="199"/>
      <c r="C5" s="199"/>
      <c r="D5" s="199"/>
      <c r="E5" s="199"/>
      <c r="F5" s="199"/>
      <c r="G5" s="199"/>
      <c r="H5" s="218"/>
      <c r="I5" s="6">
        <v>107</v>
      </c>
      <c r="J5" s="31">
        <f>SUM(J6:J8)</f>
        <v>585011834</v>
      </c>
      <c r="K5" s="31">
        <f>SUM(K6:K8)</f>
        <v>252312315.87</v>
      </c>
    </row>
    <row r="6" spans="1:11" ht="12.75">
      <c r="A6" s="208" t="s">
        <v>54</v>
      </c>
      <c r="B6" s="209"/>
      <c r="C6" s="209"/>
      <c r="D6" s="209"/>
      <c r="E6" s="209"/>
      <c r="F6" s="209"/>
      <c r="G6" s="209"/>
      <c r="H6" s="210"/>
      <c r="I6" s="4">
        <v>108</v>
      </c>
      <c r="J6" s="24">
        <v>502714151</v>
      </c>
      <c r="K6" s="24">
        <v>230125262</v>
      </c>
    </row>
    <row r="7" spans="1:11" ht="12.75">
      <c r="A7" s="208" t="s">
        <v>55</v>
      </c>
      <c r="B7" s="209"/>
      <c r="C7" s="209"/>
      <c r="D7" s="209"/>
      <c r="E7" s="209"/>
      <c r="F7" s="209"/>
      <c r="G7" s="209"/>
      <c r="H7" s="210"/>
      <c r="I7" s="4">
        <v>109</v>
      </c>
      <c r="J7" s="24">
        <v>0</v>
      </c>
      <c r="K7" s="24"/>
    </row>
    <row r="8" spans="1:11" ht="12.75">
      <c r="A8" s="208" t="s">
        <v>56</v>
      </c>
      <c r="B8" s="209"/>
      <c r="C8" s="209"/>
      <c r="D8" s="209"/>
      <c r="E8" s="209"/>
      <c r="F8" s="209"/>
      <c r="G8" s="209"/>
      <c r="H8" s="210"/>
      <c r="I8" s="4">
        <v>110</v>
      </c>
      <c r="J8" s="24">
        <v>82297683</v>
      </c>
      <c r="K8" s="24">
        <v>22187053.87</v>
      </c>
    </row>
    <row r="9" spans="1:11" ht="12.75">
      <c r="A9" s="208" t="s">
        <v>51</v>
      </c>
      <c r="B9" s="209"/>
      <c r="C9" s="209"/>
      <c r="D9" s="209"/>
      <c r="E9" s="209"/>
      <c r="F9" s="209"/>
      <c r="G9" s="209"/>
      <c r="H9" s="210"/>
      <c r="I9" s="4">
        <v>111</v>
      </c>
      <c r="J9" s="23">
        <f>J10-J11+J12+J16+J20+J21+J22+J25+J26</f>
        <v>546345834</v>
      </c>
      <c r="K9" s="23">
        <f>K10-K11+K12+K16+K20+K21+K22+K25+K26</f>
        <v>297368317.08000004</v>
      </c>
    </row>
    <row r="10" spans="1:11" ht="12.75">
      <c r="A10" s="208" t="s">
        <v>79</v>
      </c>
      <c r="B10" s="209"/>
      <c r="C10" s="209"/>
      <c r="D10" s="209"/>
      <c r="E10" s="209"/>
      <c r="F10" s="209"/>
      <c r="G10" s="209"/>
      <c r="H10" s="210"/>
      <c r="I10" s="4">
        <v>112</v>
      </c>
      <c r="J10" s="24">
        <v>57744096</v>
      </c>
      <c r="K10" s="24"/>
    </row>
    <row r="11" spans="1:11" ht="12.75">
      <c r="A11" s="208" t="s">
        <v>80</v>
      </c>
      <c r="B11" s="209"/>
      <c r="C11" s="209"/>
      <c r="D11" s="209"/>
      <c r="E11" s="209"/>
      <c r="F11" s="209"/>
      <c r="G11" s="209"/>
      <c r="H11" s="210"/>
      <c r="I11" s="4">
        <v>113</v>
      </c>
      <c r="J11" s="24">
        <v>0</v>
      </c>
      <c r="K11" s="24">
        <v>17974774</v>
      </c>
    </row>
    <row r="12" spans="1:11" ht="12.75">
      <c r="A12" s="208" t="s">
        <v>57</v>
      </c>
      <c r="B12" s="209"/>
      <c r="C12" s="209"/>
      <c r="D12" s="209"/>
      <c r="E12" s="209"/>
      <c r="F12" s="209"/>
      <c r="G12" s="209"/>
      <c r="H12" s="210"/>
      <c r="I12" s="4">
        <v>114</v>
      </c>
      <c r="J12" s="23">
        <f>SUM(J13:J15)</f>
        <v>392691588</v>
      </c>
      <c r="K12" s="23">
        <f>SUM(K13:K15)</f>
        <v>222586259.99</v>
      </c>
    </row>
    <row r="13" spans="1:11" ht="12.75">
      <c r="A13" s="202" t="s">
        <v>58</v>
      </c>
      <c r="B13" s="203"/>
      <c r="C13" s="203"/>
      <c r="D13" s="203"/>
      <c r="E13" s="203"/>
      <c r="F13" s="203"/>
      <c r="G13" s="203"/>
      <c r="H13" s="204"/>
      <c r="I13" s="4">
        <v>115</v>
      </c>
      <c r="J13" s="24">
        <v>392691588</v>
      </c>
      <c r="K13" s="24">
        <v>1060330.99</v>
      </c>
    </row>
    <row r="14" spans="1:13" ht="12.75">
      <c r="A14" s="202" t="s">
        <v>59</v>
      </c>
      <c r="B14" s="203"/>
      <c r="C14" s="203"/>
      <c r="D14" s="203"/>
      <c r="E14" s="203"/>
      <c r="F14" s="203"/>
      <c r="G14" s="203"/>
      <c r="H14" s="204"/>
      <c r="I14" s="4">
        <v>116</v>
      </c>
      <c r="J14" s="24"/>
      <c r="K14" s="24"/>
      <c r="M14" s="132"/>
    </row>
    <row r="15" spans="1:13" ht="12.75">
      <c r="A15" s="202" t="s">
        <v>182</v>
      </c>
      <c r="B15" s="203"/>
      <c r="C15" s="203"/>
      <c r="D15" s="203"/>
      <c r="E15" s="203"/>
      <c r="F15" s="203"/>
      <c r="G15" s="203"/>
      <c r="H15" s="204"/>
      <c r="I15" s="4">
        <v>117</v>
      </c>
      <c r="J15" s="24"/>
      <c r="K15" s="24">
        <v>221525929</v>
      </c>
      <c r="M15" s="132"/>
    </row>
    <row r="16" spans="1:11" ht="12.75">
      <c r="A16" s="208" t="s">
        <v>183</v>
      </c>
      <c r="B16" s="209"/>
      <c r="C16" s="209"/>
      <c r="D16" s="209"/>
      <c r="E16" s="209"/>
      <c r="F16" s="209"/>
      <c r="G16" s="209"/>
      <c r="H16" s="210"/>
      <c r="I16" s="4">
        <v>118</v>
      </c>
      <c r="J16" s="23">
        <f>SUM(J17:J19)</f>
        <v>54833945</v>
      </c>
      <c r="K16" s="23">
        <f>SUM(K17:K19)</f>
        <v>34514803.34</v>
      </c>
    </row>
    <row r="17" spans="1:11" ht="12.75">
      <c r="A17" s="202" t="s">
        <v>184</v>
      </c>
      <c r="B17" s="203"/>
      <c r="C17" s="203"/>
      <c r="D17" s="203"/>
      <c r="E17" s="203"/>
      <c r="F17" s="203"/>
      <c r="G17" s="203"/>
      <c r="H17" s="204"/>
      <c r="I17" s="4">
        <v>119</v>
      </c>
      <c r="J17" s="24">
        <v>31083439</v>
      </c>
      <c r="K17" s="24">
        <v>20658157.580000002</v>
      </c>
    </row>
    <row r="18" spans="1:11" ht="12.75">
      <c r="A18" s="202" t="s">
        <v>185</v>
      </c>
      <c r="B18" s="203"/>
      <c r="C18" s="203"/>
      <c r="D18" s="203"/>
      <c r="E18" s="203"/>
      <c r="F18" s="203"/>
      <c r="G18" s="203"/>
      <c r="H18" s="204"/>
      <c r="I18" s="4">
        <v>120</v>
      </c>
      <c r="J18" s="24">
        <v>23750506</v>
      </c>
      <c r="K18" s="24">
        <v>8962968.680000002</v>
      </c>
    </row>
    <row r="19" spans="1:11" ht="12.75">
      <c r="A19" s="202" t="s">
        <v>186</v>
      </c>
      <c r="B19" s="203"/>
      <c r="C19" s="203"/>
      <c r="D19" s="203"/>
      <c r="E19" s="203"/>
      <c r="F19" s="203"/>
      <c r="G19" s="203"/>
      <c r="H19" s="204"/>
      <c r="I19" s="4">
        <v>121</v>
      </c>
      <c r="J19" s="24">
        <v>0</v>
      </c>
      <c r="K19" s="24">
        <v>4893677.08</v>
      </c>
    </row>
    <row r="20" spans="1:11" ht="12.75">
      <c r="A20" s="208" t="s">
        <v>78</v>
      </c>
      <c r="B20" s="209"/>
      <c r="C20" s="209"/>
      <c r="D20" s="209"/>
      <c r="E20" s="209"/>
      <c r="F20" s="209"/>
      <c r="G20" s="209"/>
      <c r="H20" s="210"/>
      <c r="I20" s="4">
        <v>122</v>
      </c>
      <c r="J20" s="133">
        <v>6364464</v>
      </c>
      <c r="K20" s="24">
        <v>4928707.209999998</v>
      </c>
    </row>
    <row r="21" spans="1:11" ht="12.75">
      <c r="A21" s="208" t="s">
        <v>77</v>
      </c>
      <c r="B21" s="209"/>
      <c r="C21" s="209"/>
      <c r="D21" s="209"/>
      <c r="E21" s="209"/>
      <c r="F21" s="209"/>
      <c r="G21" s="209"/>
      <c r="H21" s="210"/>
      <c r="I21" s="4">
        <v>123</v>
      </c>
      <c r="J21" s="133">
        <v>34711741</v>
      </c>
      <c r="K21" s="24">
        <v>34003285</v>
      </c>
    </row>
    <row r="22" spans="1:11" ht="12.75">
      <c r="A22" s="208" t="s">
        <v>164</v>
      </c>
      <c r="B22" s="209"/>
      <c r="C22" s="209"/>
      <c r="D22" s="209"/>
      <c r="E22" s="209"/>
      <c r="F22" s="209"/>
      <c r="G22" s="209"/>
      <c r="H22" s="210"/>
      <c r="I22" s="4">
        <v>124</v>
      </c>
      <c r="J22" s="23">
        <f>SUM(J23:J24)</f>
        <v>0</v>
      </c>
      <c r="K22" s="23">
        <f>SUM(K23:K24)</f>
        <v>12619804.540000001</v>
      </c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4"/>
      <c r="I23" s="4">
        <v>125</v>
      </c>
      <c r="J23" s="24"/>
      <c r="K23" s="24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4"/>
      <c r="I24" s="4">
        <v>126</v>
      </c>
      <c r="J24" s="24"/>
      <c r="K24" s="24">
        <v>12619804.540000001</v>
      </c>
    </row>
    <row r="25" spans="1:14" ht="12.75">
      <c r="A25" s="208" t="s">
        <v>167</v>
      </c>
      <c r="B25" s="209"/>
      <c r="C25" s="209"/>
      <c r="D25" s="209"/>
      <c r="E25" s="209"/>
      <c r="F25" s="209"/>
      <c r="G25" s="209"/>
      <c r="H25" s="210"/>
      <c r="I25" s="4">
        <v>127</v>
      </c>
      <c r="J25" s="24"/>
      <c r="K25" s="24">
        <v>6690231</v>
      </c>
      <c r="N25" s="132"/>
    </row>
    <row r="26" spans="1:11" ht="12.75">
      <c r="A26" s="208" t="s">
        <v>168</v>
      </c>
      <c r="B26" s="209"/>
      <c r="C26" s="209"/>
      <c r="D26" s="209"/>
      <c r="E26" s="209"/>
      <c r="F26" s="209"/>
      <c r="G26" s="209"/>
      <c r="H26" s="210"/>
      <c r="I26" s="4">
        <v>128</v>
      </c>
      <c r="J26" s="24"/>
      <c r="K26" s="24"/>
    </row>
    <row r="27" spans="1:11" ht="12.75">
      <c r="A27" s="208" t="s">
        <v>370</v>
      </c>
      <c r="B27" s="209"/>
      <c r="C27" s="209"/>
      <c r="D27" s="209"/>
      <c r="E27" s="209"/>
      <c r="F27" s="209"/>
      <c r="G27" s="209"/>
      <c r="H27" s="210"/>
      <c r="I27" s="4">
        <v>129</v>
      </c>
      <c r="J27" s="23">
        <f>SUM(J28:J32)</f>
        <v>23056292</v>
      </c>
      <c r="K27" s="23">
        <f>SUM(K28:K32)</f>
        <v>53634765.92999999</v>
      </c>
    </row>
    <row r="28" spans="1:11" ht="12.75">
      <c r="A28" s="208" t="s">
        <v>169</v>
      </c>
      <c r="B28" s="209"/>
      <c r="C28" s="209"/>
      <c r="D28" s="209"/>
      <c r="E28" s="209"/>
      <c r="F28" s="209"/>
      <c r="G28" s="209"/>
      <c r="H28" s="210"/>
      <c r="I28" s="4">
        <v>130</v>
      </c>
      <c r="J28" s="24"/>
      <c r="K28" s="24">
        <v>1451090</v>
      </c>
    </row>
    <row r="29" spans="1:11" ht="12.75">
      <c r="A29" s="208" t="s">
        <v>81</v>
      </c>
      <c r="B29" s="209"/>
      <c r="C29" s="209"/>
      <c r="D29" s="209"/>
      <c r="E29" s="209"/>
      <c r="F29" s="209"/>
      <c r="G29" s="209"/>
      <c r="H29" s="210"/>
      <c r="I29" s="4">
        <v>131</v>
      </c>
      <c r="J29" s="24">
        <v>21790450</v>
      </c>
      <c r="K29" s="24">
        <v>27849760.599999994</v>
      </c>
    </row>
    <row r="30" spans="1:14" ht="12.75">
      <c r="A30" s="208" t="s">
        <v>170</v>
      </c>
      <c r="B30" s="209"/>
      <c r="C30" s="209"/>
      <c r="D30" s="209"/>
      <c r="E30" s="209"/>
      <c r="F30" s="209"/>
      <c r="G30" s="209"/>
      <c r="H30" s="210"/>
      <c r="I30" s="4">
        <v>132</v>
      </c>
      <c r="J30" s="24">
        <v>0</v>
      </c>
      <c r="K30" s="24"/>
      <c r="N30" s="132"/>
    </row>
    <row r="31" spans="1:11" ht="12.75">
      <c r="A31" s="208" t="s">
        <v>171</v>
      </c>
      <c r="B31" s="209"/>
      <c r="C31" s="209"/>
      <c r="D31" s="209"/>
      <c r="E31" s="209"/>
      <c r="F31" s="209"/>
      <c r="G31" s="209"/>
      <c r="H31" s="210"/>
      <c r="I31" s="4">
        <v>133</v>
      </c>
      <c r="J31" s="24">
        <v>0</v>
      </c>
      <c r="K31" s="24">
        <v>49096</v>
      </c>
    </row>
    <row r="32" spans="1:11" ht="12.75">
      <c r="A32" s="208" t="s">
        <v>172</v>
      </c>
      <c r="B32" s="209"/>
      <c r="C32" s="209"/>
      <c r="D32" s="209"/>
      <c r="E32" s="209"/>
      <c r="F32" s="209"/>
      <c r="G32" s="209"/>
      <c r="H32" s="210"/>
      <c r="I32" s="4">
        <v>134</v>
      </c>
      <c r="J32" s="24">
        <v>1265842</v>
      </c>
      <c r="K32" s="24">
        <v>24284819.33</v>
      </c>
    </row>
    <row r="33" spans="1:11" ht="12.75">
      <c r="A33" s="208" t="s">
        <v>371</v>
      </c>
      <c r="B33" s="209"/>
      <c r="C33" s="209"/>
      <c r="D33" s="209"/>
      <c r="E33" s="209"/>
      <c r="F33" s="209"/>
      <c r="G33" s="209"/>
      <c r="H33" s="210"/>
      <c r="I33" s="4">
        <v>135</v>
      </c>
      <c r="J33" s="23">
        <f>SUM(J34:J37)</f>
        <v>132526362</v>
      </c>
      <c r="K33" s="23">
        <f>SUM(K34:K37)</f>
        <v>99123824</v>
      </c>
    </row>
    <row r="34" spans="1:11" ht="22.5" customHeight="1">
      <c r="A34" s="208" t="s">
        <v>188</v>
      </c>
      <c r="B34" s="209"/>
      <c r="C34" s="209"/>
      <c r="D34" s="209"/>
      <c r="E34" s="209"/>
      <c r="F34" s="209"/>
      <c r="G34" s="209"/>
      <c r="H34" s="210"/>
      <c r="I34" s="4">
        <v>136</v>
      </c>
      <c r="J34" s="24"/>
      <c r="K34" s="24"/>
    </row>
    <row r="35" spans="1:16" ht="26.25" customHeight="1">
      <c r="A35" s="208" t="s">
        <v>187</v>
      </c>
      <c r="B35" s="209"/>
      <c r="C35" s="209"/>
      <c r="D35" s="209"/>
      <c r="E35" s="209"/>
      <c r="F35" s="209"/>
      <c r="G35" s="209"/>
      <c r="H35" s="210"/>
      <c r="I35" s="4">
        <v>137</v>
      </c>
      <c r="J35" s="24">
        <v>43813269</v>
      </c>
      <c r="K35" s="24">
        <v>57362659</v>
      </c>
      <c r="P35" s="132"/>
    </row>
    <row r="36" spans="1:14" ht="22.5" customHeight="1">
      <c r="A36" s="208" t="s">
        <v>189</v>
      </c>
      <c r="B36" s="209"/>
      <c r="C36" s="209"/>
      <c r="D36" s="209"/>
      <c r="E36" s="209"/>
      <c r="F36" s="209"/>
      <c r="G36" s="209"/>
      <c r="H36" s="210"/>
      <c r="I36" s="4">
        <v>138</v>
      </c>
      <c r="J36" s="24">
        <v>0</v>
      </c>
      <c r="K36" s="24">
        <v>34300131</v>
      </c>
      <c r="N36" s="132"/>
    </row>
    <row r="37" spans="1:11" ht="17.25" customHeight="1">
      <c r="A37" s="208" t="s">
        <v>190</v>
      </c>
      <c r="B37" s="209"/>
      <c r="C37" s="209"/>
      <c r="D37" s="209"/>
      <c r="E37" s="209"/>
      <c r="F37" s="209"/>
      <c r="G37" s="209"/>
      <c r="H37" s="210"/>
      <c r="I37" s="4">
        <v>139</v>
      </c>
      <c r="J37" s="24">
        <v>88713093</v>
      </c>
      <c r="K37" s="24">
        <v>7461034</v>
      </c>
    </row>
    <row r="38" spans="1:11" ht="12.75">
      <c r="A38" s="208" t="s">
        <v>193</v>
      </c>
      <c r="B38" s="209"/>
      <c r="C38" s="209"/>
      <c r="D38" s="209"/>
      <c r="E38" s="209"/>
      <c r="F38" s="209"/>
      <c r="G38" s="209"/>
      <c r="H38" s="210"/>
      <c r="I38" s="4">
        <v>140</v>
      </c>
      <c r="J38" s="24"/>
      <c r="K38" s="24"/>
    </row>
    <row r="39" spans="1:11" ht="12.75">
      <c r="A39" s="208" t="s">
        <v>192</v>
      </c>
      <c r="B39" s="209"/>
      <c r="C39" s="209"/>
      <c r="D39" s="209"/>
      <c r="E39" s="209"/>
      <c r="F39" s="209"/>
      <c r="G39" s="209"/>
      <c r="H39" s="210"/>
      <c r="I39" s="4">
        <v>141</v>
      </c>
      <c r="J39" s="24"/>
      <c r="K39" s="24"/>
    </row>
    <row r="40" spans="1:11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4">
        <v>142</v>
      </c>
      <c r="J40" s="23">
        <f>J5+J27+J38</f>
        <v>608068126</v>
      </c>
      <c r="K40" s="23">
        <f>K5+K27+K38</f>
        <v>305947081.8</v>
      </c>
    </row>
    <row r="41" spans="1:11" ht="12.75">
      <c r="A41" s="208" t="s">
        <v>372</v>
      </c>
      <c r="B41" s="209"/>
      <c r="C41" s="209"/>
      <c r="D41" s="209"/>
      <c r="E41" s="209"/>
      <c r="F41" s="209"/>
      <c r="G41" s="209"/>
      <c r="H41" s="210"/>
      <c r="I41" s="4">
        <v>143</v>
      </c>
      <c r="J41" s="23">
        <f>J9+J33+J39</f>
        <v>678872196</v>
      </c>
      <c r="K41" s="23">
        <f>K9+K33+K39</f>
        <v>396492141.08000004</v>
      </c>
    </row>
    <row r="42" spans="1:11" ht="12.75">
      <c r="A42" s="208" t="s">
        <v>194</v>
      </c>
      <c r="B42" s="209"/>
      <c r="C42" s="209"/>
      <c r="D42" s="209"/>
      <c r="E42" s="209"/>
      <c r="F42" s="209"/>
      <c r="G42" s="209"/>
      <c r="H42" s="210"/>
      <c r="I42" s="4">
        <v>144</v>
      </c>
      <c r="J42" s="23">
        <f>IF(J40&gt;J41,J40-J41,0)</f>
        <v>0</v>
      </c>
      <c r="K42" s="23">
        <f>IF(K40&gt;K41,K40-K41,0)</f>
        <v>0</v>
      </c>
    </row>
    <row r="43" spans="1:11" ht="12.75">
      <c r="A43" s="208" t="s">
        <v>60</v>
      </c>
      <c r="B43" s="209"/>
      <c r="C43" s="209"/>
      <c r="D43" s="209"/>
      <c r="E43" s="209"/>
      <c r="F43" s="209"/>
      <c r="G43" s="209"/>
      <c r="H43" s="210"/>
      <c r="I43" s="4">
        <v>145</v>
      </c>
      <c r="J43" s="23">
        <f>IF(J41&gt;J40,J41-J40,0)</f>
        <v>70804070</v>
      </c>
      <c r="K43" s="23">
        <f>IF(K41&gt;K40,K41-K40,0)</f>
        <v>90545059.28000003</v>
      </c>
    </row>
    <row r="44" spans="1:11" ht="12.75">
      <c r="A44" s="208" t="s">
        <v>61</v>
      </c>
      <c r="B44" s="209"/>
      <c r="C44" s="209"/>
      <c r="D44" s="209"/>
      <c r="E44" s="209"/>
      <c r="F44" s="209"/>
      <c r="G44" s="209"/>
      <c r="H44" s="210"/>
      <c r="I44" s="4">
        <v>146</v>
      </c>
      <c r="J44" s="24">
        <v>628327</v>
      </c>
      <c r="K44" s="24">
        <v>17700</v>
      </c>
    </row>
    <row r="45" spans="1:11" ht="12.75">
      <c r="A45" s="208" t="s">
        <v>62</v>
      </c>
      <c r="B45" s="209"/>
      <c r="C45" s="209"/>
      <c r="D45" s="209"/>
      <c r="E45" s="209"/>
      <c r="F45" s="209"/>
      <c r="G45" s="209"/>
      <c r="H45" s="210"/>
      <c r="I45" s="4">
        <v>147</v>
      </c>
      <c r="J45" s="23">
        <f>IF(J42-J43-J44&gt;0,J42-J43-J44,0)</f>
        <v>0</v>
      </c>
      <c r="K45" s="23">
        <f>IF(K42-K43-K44&gt;0,K42-K43-K44,0)</f>
        <v>0</v>
      </c>
    </row>
    <row r="46" spans="1:11" ht="12.75">
      <c r="A46" s="219" t="s">
        <v>373</v>
      </c>
      <c r="B46" s="220"/>
      <c r="C46" s="220"/>
      <c r="D46" s="220"/>
      <c r="E46" s="220"/>
      <c r="F46" s="220"/>
      <c r="G46" s="220"/>
      <c r="H46" s="221"/>
      <c r="I46" s="7">
        <v>148</v>
      </c>
      <c r="J46" s="26">
        <f>IF(J43+J44-J42&gt;0,J43+J44-J42,0)</f>
        <v>71432397</v>
      </c>
      <c r="K46" s="26">
        <f>IF(K43+K44-K42&gt;0,K43+K44-K42,0)</f>
        <v>90562759.28000003</v>
      </c>
    </row>
    <row r="47" spans="1:11" ht="12.75" customHeight="1">
      <c r="A47" s="214" t="s">
        <v>374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40"/>
    </row>
    <row r="48" spans="1:11" ht="12.75">
      <c r="A48" s="198" t="s">
        <v>72</v>
      </c>
      <c r="B48" s="199"/>
      <c r="C48" s="199"/>
      <c r="D48" s="199"/>
      <c r="E48" s="199"/>
      <c r="F48" s="199"/>
      <c r="G48" s="199"/>
      <c r="H48" s="218"/>
      <c r="I48" s="101">
        <v>149</v>
      </c>
      <c r="J48" s="22">
        <v>0</v>
      </c>
      <c r="K48" s="22"/>
    </row>
    <row r="49" spans="1:11" ht="12.75">
      <c r="A49" s="208" t="s">
        <v>63</v>
      </c>
      <c r="B49" s="209"/>
      <c r="C49" s="209"/>
      <c r="D49" s="209"/>
      <c r="E49" s="209"/>
      <c r="F49" s="209"/>
      <c r="G49" s="209"/>
      <c r="H49" s="210"/>
      <c r="I49" s="4">
        <v>150</v>
      </c>
      <c r="J49" s="24">
        <v>0</v>
      </c>
      <c r="K49" s="24"/>
    </row>
    <row r="50" spans="1:11" ht="12.75">
      <c r="A50" s="208" t="s">
        <v>73</v>
      </c>
      <c r="B50" s="209"/>
      <c r="C50" s="209"/>
      <c r="D50" s="209"/>
      <c r="E50" s="209"/>
      <c r="F50" s="209"/>
      <c r="G50" s="209"/>
      <c r="H50" s="210"/>
      <c r="I50" s="4">
        <v>151</v>
      </c>
      <c r="J50" s="24">
        <v>71282565</v>
      </c>
      <c r="K50" s="24">
        <v>90473101</v>
      </c>
    </row>
    <row r="51" spans="1:11" ht="12.75">
      <c r="A51" s="219" t="s">
        <v>50</v>
      </c>
      <c r="B51" s="220"/>
      <c r="C51" s="220"/>
      <c r="D51" s="220"/>
      <c r="E51" s="220"/>
      <c r="F51" s="220"/>
      <c r="G51" s="220"/>
      <c r="H51" s="221"/>
      <c r="I51" s="7">
        <v>152</v>
      </c>
      <c r="J51" s="25">
        <v>149832</v>
      </c>
      <c r="K51" s="25">
        <v>89658</v>
      </c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24:H24"/>
    <mergeCell ref="A25:H25"/>
    <mergeCell ref="A26:H26"/>
    <mergeCell ref="A27:H27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5:H5"/>
    <mergeCell ref="D2:E2"/>
    <mergeCell ref="I2:J2"/>
    <mergeCell ref="A3:H3"/>
    <mergeCell ref="A4:H4"/>
    <mergeCell ref="F2:G2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:K43 J45:K46 J48:K51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51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9" width="9.140625" style="104" customWidth="1"/>
    <col min="10" max="11" width="9.57421875" style="104" bestFit="1" customWidth="1"/>
    <col min="12" max="13" width="9.140625" style="104" customWidth="1"/>
    <col min="14" max="14" width="10.7109375" style="104" bestFit="1" customWidth="1"/>
    <col min="15" max="16384" width="9.140625" style="104" customWidth="1"/>
  </cols>
  <sheetData>
    <row r="1" spans="1:11" ht="15">
      <c r="A1" s="257" t="s">
        <v>227</v>
      </c>
      <c r="B1" s="258"/>
      <c r="C1" s="258"/>
      <c r="D1" s="258"/>
      <c r="E1" s="258"/>
      <c r="F1" s="258"/>
      <c r="G1" s="258"/>
      <c r="H1" s="258"/>
      <c r="I1" s="258"/>
      <c r="J1" s="259"/>
      <c r="K1" s="260"/>
    </row>
    <row r="2" spans="1:11" ht="15.75" customHeight="1">
      <c r="A2" s="88"/>
      <c r="B2" s="102"/>
      <c r="C2" s="249" t="s">
        <v>388</v>
      </c>
      <c r="D2" s="249"/>
      <c r="E2" s="245">
        <v>40179</v>
      </c>
      <c r="F2" s="250"/>
      <c r="G2" s="91" t="s">
        <v>332</v>
      </c>
      <c r="H2" s="245">
        <v>40543</v>
      </c>
      <c r="I2" s="246"/>
      <c r="J2" s="103"/>
      <c r="K2" s="105"/>
    </row>
    <row r="3" spans="1:11" s="109" customFormat="1" ht="22.5" thickBot="1">
      <c r="A3" s="247" t="s">
        <v>178</v>
      </c>
      <c r="B3" s="247"/>
      <c r="C3" s="247"/>
      <c r="D3" s="247"/>
      <c r="E3" s="247"/>
      <c r="F3" s="247"/>
      <c r="G3" s="247"/>
      <c r="H3" s="247"/>
      <c r="I3" s="107" t="s">
        <v>394</v>
      </c>
      <c r="J3" s="108" t="s">
        <v>52</v>
      </c>
      <c r="K3" s="108" t="s">
        <v>53</v>
      </c>
    </row>
    <row r="4" spans="1:11" s="109" customFormat="1" ht="12.75">
      <c r="A4" s="248">
        <v>1</v>
      </c>
      <c r="B4" s="248"/>
      <c r="C4" s="248"/>
      <c r="D4" s="248"/>
      <c r="E4" s="248"/>
      <c r="F4" s="248"/>
      <c r="G4" s="248"/>
      <c r="H4" s="248"/>
      <c r="I4" s="110">
        <v>2</v>
      </c>
      <c r="J4" s="111" t="s">
        <v>104</v>
      </c>
      <c r="K4" s="111" t="s">
        <v>105</v>
      </c>
    </row>
    <row r="5" spans="1:11" s="109" customFormat="1" ht="12.75">
      <c r="A5" s="241" t="s">
        <v>82</v>
      </c>
      <c r="B5" s="242"/>
      <c r="C5" s="242"/>
      <c r="D5" s="242"/>
      <c r="E5" s="242"/>
      <c r="F5" s="242"/>
      <c r="G5" s="242"/>
      <c r="H5" s="242"/>
      <c r="I5" s="243"/>
      <c r="J5" s="243"/>
      <c r="K5" s="244"/>
    </row>
    <row r="6" spans="1:11" ht="12.75">
      <c r="A6" s="251" t="s">
        <v>246</v>
      </c>
      <c r="B6" s="252"/>
      <c r="C6" s="252"/>
      <c r="D6" s="252"/>
      <c r="E6" s="252"/>
      <c r="F6" s="252"/>
      <c r="G6" s="252"/>
      <c r="H6" s="252"/>
      <c r="I6" s="112">
        <v>1</v>
      </c>
      <c r="J6" s="114">
        <v>-71432397</v>
      </c>
      <c r="K6" s="114">
        <v>-90562759</v>
      </c>
    </row>
    <row r="7" spans="1:11" ht="12.75">
      <c r="A7" s="251" t="s">
        <v>247</v>
      </c>
      <c r="B7" s="252"/>
      <c r="C7" s="252"/>
      <c r="D7" s="252"/>
      <c r="E7" s="252"/>
      <c r="F7" s="252"/>
      <c r="G7" s="252"/>
      <c r="H7" s="252"/>
      <c r="I7" s="112">
        <v>2</v>
      </c>
      <c r="J7" s="114">
        <v>6364464</v>
      </c>
      <c r="K7" s="114">
        <v>4928707.209999998</v>
      </c>
    </row>
    <row r="8" spans="1:11" ht="12.75">
      <c r="A8" s="251" t="s">
        <v>248</v>
      </c>
      <c r="B8" s="252"/>
      <c r="C8" s="252"/>
      <c r="D8" s="252"/>
      <c r="E8" s="252"/>
      <c r="F8" s="252"/>
      <c r="G8" s="252"/>
      <c r="H8" s="252"/>
      <c r="I8" s="112">
        <v>3</v>
      </c>
      <c r="J8" s="114">
        <v>0</v>
      </c>
      <c r="K8" s="114"/>
    </row>
    <row r="9" spans="1:11" ht="12.75">
      <c r="A9" s="251" t="s">
        <v>249</v>
      </c>
      <c r="B9" s="252"/>
      <c r="C9" s="252"/>
      <c r="D9" s="252"/>
      <c r="E9" s="252"/>
      <c r="F9" s="252"/>
      <c r="G9" s="252"/>
      <c r="H9" s="252"/>
      <c r="I9" s="112">
        <v>4</v>
      </c>
      <c r="J9" s="114">
        <v>71020973</v>
      </c>
      <c r="K9" s="114">
        <v>95720141</v>
      </c>
    </row>
    <row r="10" spans="1:11" ht="12.75">
      <c r="A10" s="251" t="s">
        <v>250</v>
      </c>
      <c r="B10" s="252"/>
      <c r="C10" s="252"/>
      <c r="D10" s="252"/>
      <c r="E10" s="252"/>
      <c r="F10" s="252"/>
      <c r="G10" s="252"/>
      <c r="H10" s="252"/>
      <c r="I10" s="112">
        <v>5</v>
      </c>
      <c r="J10" s="114">
        <v>63974719</v>
      </c>
      <c r="K10" s="114">
        <v>32233527.549999952</v>
      </c>
    </row>
    <row r="11" spans="1:11" ht="12.75">
      <c r="A11" s="251" t="s">
        <v>251</v>
      </c>
      <c r="B11" s="252"/>
      <c r="C11" s="252"/>
      <c r="D11" s="252"/>
      <c r="E11" s="252"/>
      <c r="F11" s="252"/>
      <c r="G11" s="252"/>
      <c r="H11" s="252"/>
      <c r="I11" s="112">
        <v>6</v>
      </c>
      <c r="J11" s="114">
        <v>48133848</v>
      </c>
      <c r="K11" s="114">
        <v>25404002</v>
      </c>
    </row>
    <row r="12" spans="1:11" ht="12.75">
      <c r="A12" s="253" t="s">
        <v>83</v>
      </c>
      <c r="B12" s="254"/>
      <c r="C12" s="254"/>
      <c r="D12" s="254"/>
      <c r="E12" s="254"/>
      <c r="F12" s="254"/>
      <c r="G12" s="254"/>
      <c r="H12" s="254"/>
      <c r="I12" s="112">
        <v>7</v>
      </c>
      <c r="J12" s="116">
        <f>SUM(J6:J11)</f>
        <v>118061607</v>
      </c>
      <c r="K12" s="116">
        <f>SUM(K6:K11)</f>
        <v>67723618.75999995</v>
      </c>
    </row>
    <row r="13" spans="1:11" ht="12.75">
      <c r="A13" s="251" t="s">
        <v>252</v>
      </c>
      <c r="B13" s="252"/>
      <c r="C13" s="252"/>
      <c r="D13" s="252"/>
      <c r="E13" s="252"/>
      <c r="F13" s="252"/>
      <c r="G13" s="252"/>
      <c r="H13" s="252"/>
      <c r="I13" s="112">
        <v>8</v>
      </c>
      <c r="J13" s="114">
        <v>374273257</v>
      </c>
      <c r="K13" s="114">
        <v>108982311.56999993</v>
      </c>
    </row>
    <row r="14" spans="1:11" ht="12.75">
      <c r="A14" s="251" t="s">
        <v>253</v>
      </c>
      <c r="B14" s="252"/>
      <c r="C14" s="252"/>
      <c r="D14" s="252"/>
      <c r="E14" s="252"/>
      <c r="F14" s="252"/>
      <c r="G14" s="252"/>
      <c r="H14" s="252"/>
      <c r="I14" s="112">
        <v>9</v>
      </c>
      <c r="J14" s="114"/>
      <c r="K14" s="114"/>
    </row>
    <row r="15" spans="1:11" ht="12.75">
      <c r="A15" s="251" t="s">
        <v>254</v>
      </c>
      <c r="B15" s="252"/>
      <c r="C15" s="252"/>
      <c r="D15" s="252"/>
      <c r="E15" s="252"/>
      <c r="F15" s="252"/>
      <c r="G15" s="252"/>
      <c r="H15" s="252"/>
      <c r="I15" s="112">
        <v>10</v>
      </c>
      <c r="J15" s="114"/>
      <c r="K15" s="114"/>
    </row>
    <row r="16" spans="1:11" ht="12.75">
      <c r="A16" s="251" t="s">
        <v>255</v>
      </c>
      <c r="B16" s="252"/>
      <c r="C16" s="252"/>
      <c r="D16" s="252"/>
      <c r="E16" s="252"/>
      <c r="F16" s="252"/>
      <c r="G16" s="252"/>
      <c r="H16" s="252"/>
      <c r="I16" s="112">
        <v>11</v>
      </c>
      <c r="J16" s="114">
        <v>11222099</v>
      </c>
      <c r="K16" s="114"/>
    </row>
    <row r="17" spans="1:11" ht="12.75">
      <c r="A17" s="253" t="s">
        <v>84</v>
      </c>
      <c r="B17" s="254"/>
      <c r="C17" s="254"/>
      <c r="D17" s="254"/>
      <c r="E17" s="254"/>
      <c r="F17" s="254"/>
      <c r="G17" s="254"/>
      <c r="H17" s="254"/>
      <c r="I17" s="112">
        <v>12</v>
      </c>
      <c r="J17" s="116">
        <f>SUM(J13:J16)</f>
        <v>385495356</v>
      </c>
      <c r="K17" s="116">
        <f>SUM(K13:K16)</f>
        <v>108982311.56999993</v>
      </c>
    </row>
    <row r="18" spans="1:11" ht="12.75">
      <c r="A18" s="253" t="s">
        <v>242</v>
      </c>
      <c r="B18" s="254"/>
      <c r="C18" s="254"/>
      <c r="D18" s="254"/>
      <c r="E18" s="254"/>
      <c r="F18" s="254"/>
      <c r="G18" s="254"/>
      <c r="H18" s="254"/>
      <c r="I18" s="112">
        <v>13</v>
      </c>
      <c r="J18" s="116">
        <f>IF(J12&gt;J17,J12-J17,0)</f>
        <v>0</v>
      </c>
      <c r="K18" s="116">
        <f>IF(K12&gt;K17,K12-K17,0)</f>
        <v>0</v>
      </c>
    </row>
    <row r="19" spans="1:11" ht="12.75">
      <c r="A19" s="253" t="s">
        <v>243</v>
      </c>
      <c r="B19" s="254"/>
      <c r="C19" s="254"/>
      <c r="D19" s="254"/>
      <c r="E19" s="254"/>
      <c r="F19" s="254"/>
      <c r="G19" s="254"/>
      <c r="H19" s="254"/>
      <c r="I19" s="112">
        <v>14</v>
      </c>
      <c r="J19" s="116">
        <f>IF(J17&gt;J12,J17-J12,0)</f>
        <v>267433749</v>
      </c>
      <c r="K19" s="116">
        <f>IF(K17&gt;K12,K17-K12,0)</f>
        <v>41258692.80999999</v>
      </c>
    </row>
    <row r="20" spans="1:11" s="109" customFormat="1" ht="12.75">
      <c r="A20" s="241" t="s">
        <v>85</v>
      </c>
      <c r="B20" s="242"/>
      <c r="C20" s="242"/>
      <c r="D20" s="242"/>
      <c r="E20" s="242"/>
      <c r="F20" s="242"/>
      <c r="G20" s="242"/>
      <c r="H20" s="242"/>
      <c r="I20" s="243"/>
      <c r="J20" s="243"/>
      <c r="K20" s="244"/>
    </row>
    <row r="21" spans="1:11" ht="12.75">
      <c r="A21" s="251" t="s">
        <v>106</v>
      </c>
      <c r="B21" s="252"/>
      <c r="C21" s="252"/>
      <c r="D21" s="252"/>
      <c r="E21" s="252"/>
      <c r="F21" s="252"/>
      <c r="G21" s="252"/>
      <c r="H21" s="252"/>
      <c r="I21" s="112">
        <v>15</v>
      </c>
      <c r="J21" s="114">
        <v>103157272</v>
      </c>
      <c r="K21" s="133">
        <v>3500</v>
      </c>
    </row>
    <row r="22" spans="1:11" ht="12.75">
      <c r="A22" s="251" t="s">
        <v>107</v>
      </c>
      <c r="B22" s="252"/>
      <c r="C22" s="252"/>
      <c r="D22" s="252"/>
      <c r="E22" s="252"/>
      <c r="F22" s="252"/>
      <c r="G22" s="252"/>
      <c r="H22" s="252"/>
      <c r="I22" s="112">
        <v>16</v>
      </c>
      <c r="J22" s="114">
        <v>31063639</v>
      </c>
      <c r="K22" s="133"/>
    </row>
    <row r="23" spans="1:11" ht="12.75">
      <c r="A23" s="251" t="s">
        <v>108</v>
      </c>
      <c r="B23" s="252"/>
      <c r="C23" s="252"/>
      <c r="D23" s="252"/>
      <c r="E23" s="252"/>
      <c r="F23" s="252"/>
      <c r="G23" s="252"/>
      <c r="H23" s="252"/>
      <c r="I23" s="112">
        <v>17</v>
      </c>
      <c r="J23" s="114"/>
      <c r="K23" s="133"/>
    </row>
    <row r="24" spans="1:11" ht="12.75">
      <c r="A24" s="251" t="s">
        <v>109</v>
      </c>
      <c r="B24" s="252"/>
      <c r="C24" s="252"/>
      <c r="D24" s="252"/>
      <c r="E24" s="252"/>
      <c r="F24" s="252"/>
      <c r="G24" s="252"/>
      <c r="H24" s="252"/>
      <c r="I24" s="112">
        <v>18</v>
      </c>
      <c r="J24" s="114"/>
      <c r="K24" s="133"/>
    </row>
    <row r="25" spans="1:11" ht="12.75">
      <c r="A25" s="251" t="s">
        <v>110</v>
      </c>
      <c r="B25" s="252"/>
      <c r="C25" s="252"/>
      <c r="D25" s="252"/>
      <c r="E25" s="252"/>
      <c r="F25" s="252"/>
      <c r="G25" s="252"/>
      <c r="H25" s="252"/>
      <c r="I25" s="112">
        <v>19</v>
      </c>
      <c r="J25" s="114"/>
      <c r="K25" s="133">
        <f>7246407-4412000</f>
        <v>2834407</v>
      </c>
    </row>
    <row r="26" spans="1:11" ht="12.75">
      <c r="A26" s="253" t="s">
        <v>231</v>
      </c>
      <c r="B26" s="254"/>
      <c r="C26" s="254"/>
      <c r="D26" s="254"/>
      <c r="E26" s="254"/>
      <c r="F26" s="254"/>
      <c r="G26" s="254"/>
      <c r="H26" s="254"/>
      <c r="I26" s="112">
        <v>20</v>
      </c>
      <c r="J26" s="116">
        <f>SUM(J21:J25)</f>
        <v>134220911</v>
      </c>
      <c r="K26" s="116">
        <f>SUM(K21:K25)</f>
        <v>2837907</v>
      </c>
    </row>
    <row r="27" spans="1:11" ht="12.75">
      <c r="A27" s="251" t="s">
        <v>111</v>
      </c>
      <c r="B27" s="252"/>
      <c r="C27" s="252"/>
      <c r="D27" s="252"/>
      <c r="E27" s="252"/>
      <c r="F27" s="252"/>
      <c r="G27" s="252"/>
      <c r="H27" s="252"/>
      <c r="I27" s="112">
        <v>21</v>
      </c>
      <c r="J27" s="114"/>
      <c r="K27" s="114"/>
    </row>
    <row r="28" spans="1:11" ht="12.75">
      <c r="A28" s="251" t="s">
        <v>112</v>
      </c>
      <c r="B28" s="252"/>
      <c r="C28" s="252"/>
      <c r="D28" s="252"/>
      <c r="E28" s="252"/>
      <c r="F28" s="252"/>
      <c r="G28" s="252"/>
      <c r="H28" s="252"/>
      <c r="I28" s="112">
        <v>22</v>
      </c>
      <c r="J28" s="114"/>
      <c r="K28" s="114"/>
    </row>
    <row r="29" spans="1:11" ht="12.75">
      <c r="A29" s="251" t="s">
        <v>113</v>
      </c>
      <c r="B29" s="252"/>
      <c r="C29" s="252"/>
      <c r="D29" s="252"/>
      <c r="E29" s="252"/>
      <c r="F29" s="252"/>
      <c r="G29" s="252"/>
      <c r="H29" s="252"/>
      <c r="I29" s="112">
        <v>23</v>
      </c>
      <c r="J29" s="114"/>
      <c r="K29" s="114"/>
    </row>
    <row r="30" spans="1:11" ht="12.75">
      <c r="A30" s="253" t="s">
        <v>33</v>
      </c>
      <c r="B30" s="254"/>
      <c r="C30" s="254"/>
      <c r="D30" s="254"/>
      <c r="E30" s="254"/>
      <c r="F30" s="254"/>
      <c r="G30" s="254"/>
      <c r="H30" s="254"/>
      <c r="I30" s="112">
        <v>24</v>
      </c>
      <c r="J30" s="116">
        <f>SUM(J27:J29)</f>
        <v>0</v>
      </c>
      <c r="K30" s="116">
        <f>SUM(K27:K29)</f>
        <v>0</v>
      </c>
    </row>
    <row r="31" spans="1:11" ht="12.75">
      <c r="A31" s="253" t="s">
        <v>244</v>
      </c>
      <c r="B31" s="254"/>
      <c r="C31" s="254"/>
      <c r="D31" s="254"/>
      <c r="E31" s="254"/>
      <c r="F31" s="254"/>
      <c r="G31" s="254"/>
      <c r="H31" s="254"/>
      <c r="I31" s="112">
        <v>25</v>
      </c>
      <c r="J31" s="116">
        <f>IF(J26&gt;J30,J26-J30,0)</f>
        <v>134220911</v>
      </c>
      <c r="K31" s="116">
        <f>IF(K26&gt;K30,K26-K30,0)</f>
        <v>2837907</v>
      </c>
    </row>
    <row r="32" spans="1:11" ht="12.75">
      <c r="A32" s="253" t="s">
        <v>245</v>
      </c>
      <c r="B32" s="254"/>
      <c r="C32" s="254"/>
      <c r="D32" s="254"/>
      <c r="E32" s="254"/>
      <c r="F32" s="254"/>
      <c r="G32" s="254"/>
      <c r="H32" s="254"/>
      <c r="I32" s="112">
        <v>26</v>
      </c>
      <c r="J32" s="116">
        <f>IF(J30&gt;J26,J30-J26,0)</f>
        <v>0</v>
      </c>
      <c r="K32" s="116">
        <f>IF(K30&gt;K26,K30-K26,0)</f>
        <v>0</v>
      </c>
    </row>
    <row r="33" spans="1:11" s="109" customFormat="1" ht="12.75">
      <c r="A33" s="241" t="s">
        <v>86</v>
      </c>
      <c r="B33" s="242"/>
      <c r="C33" s="242"/>
      <c r="D33" s="242"/>
      <c r="E33" s="242"/>
      <c r="F33" s="242"/>
      <c r="G33" s="242"/>
      <c r="H33" s="242"/>
      <c r="I33" s="243"/>
      <c r="J33" s="243"/>
      <c r="K33" s="244"/>
    </row>
    <row r="34" spans="1:11" ht="12.75">
      <c r="A34" s="251" t="s">
        <v>233</v>
      </c>
      <c r="B34" s="252"/>
      <c r="C34" s="252"/>
      <c r="D34" s="252"/>
      <c r="E34" s="252"/>
      <c r="F34" s="252"/>
      <c r="G34" s="252"/>
      <c r="H34" s="252"/>
      <c r="I34" s="112">
        <v>27</v>
      </c>
      <c r="J34" s="114"/>
      <c r="K34" s="114"/>
    </row>
    <row r="35" spans="1:11" ht="12.75">
      <c r="A35" s="251" t="s">
        <v>234</v>
      </c>
      <c r="B35" s="252"/>
      <c r="C35" s="252"/>
      <c r="D35" s="252"/>
      <c r="E35" s="252"/>
      <c r="F35" s="252"/>
      <c r="G35" s="252"/>
      <c r="H35" s="252"/>
      <c r="I35" s="112">
        <v>28</v>
      </c>
      <c r="J35" s="114">
        <v>89280801</v>
      </c>
      <c r="K35" s="114">
        <v>73207852</v>
      </c>
    </row>
    <row r="36" spans="1:11" ht="12.75">
      <c r="A36" s="251" t="s">
        <v>235</v>
      </c>
      <c r="B36" s="252"/>
      <c r="C36" s="252"/>
      <c r="D36" s="252"/>
      <c r="E36" s="252"/>
      <c r="F36" s="252"/>
      <c r="G36" s="252"/>
      <c r="H36" s="252"/>
      <c r="I36" s="112">
        <v>29</v>
      </c>
      <c r="J36" s="114"/>
      <c r="K36" s="114"/>
    </row>
    <row r="37" spans="1:11" ht="12.75">
      <c r="A37" s="253" t="s">
        <v>158</v>
      </c>
      <c r="B37" s="254"/>
      <c r="C37" s="254"/>
      <c r="D37" s="254"/>
      <c r="E37" s="254"/>
      <c r="F37" s="254"/>
      <c r="G37" s="254"/>
      <c r="H37" s="254"/>
      <c r="I37" s="112">
        <v>30</v>
      </c>
      <c r="J37" s="116">
        <f>SUM(J34:J36)</f>
        <v>89280801</v>
      </c>
      <c r="K37" s="116">
        <f>SUM(K34:K36)</f>
        <v>73207852</v>
      </c>
    </row>
    <row r="38" spans="1:11" ht="12.75">
      <c r="A38" s="251" t="s">
        <v>236</v>
      </c>
      <c r="B38" s="252"/>
      <c r="C38" s="252"/>
      <c r="D38" s="252"/>
      <c r="E38" s="252"/>
      <c r="F38" s="252"/>
      <c r="G38" s="252"/>
      <c r="H38" s="252"/>
      <c r="I38" s="112">
        <v>31</v>
      </c>
      <c r="J38" s="114">
        <v>0</v>
      </c>
      <c r="K38" s="114">
        <v>48844378</v>
      </c>
    </row>
    <row r="39" spans="1:11" ht="12.75">
      <c r="A39" s="251" t="s">
        <v>237</v>
      </c>
      <c r="B39" s="252"/>
      <c r="C39" s="252"/>
      <c r="D39" s="252"/>
      <c r="E39" s="252"/>
      <c r="F39" s="252"/>
      <c r="G39" s="252"/>
      <c r="H39" s="252"/>
      <c r="I39" s="112">
        <v>32</v>
      </c>
      <c r="J39" s="114">
        <v>3750000</v>
      </c>
      <c r="K39" s="114"/>
    </row>
    <row r="40" spans="1:11" ht="12.75">
      <c r="A40" s="251" t="s">
        <v>238</v>
      </c>
      <c r="B40" s="252"/>
      <c r="C40" s="252"/>
      <c r="D40" s="252"/>
      <c r="E40" s="252"/>
      <c r="F40" s="252"/>
      <c r="G40" s="252"/>
      <c r="H40" s="252"/>
      <c r="I40" s="112">
        <v>33</v>
      </c>
      <c r="J40" s="114">
        <v>0</v>
      </c>
      <c r="K40" s="114"/>
    </row>
    <row r="41" spans="1:11" ht="12.75">
      <c r="A41" s="251" t="s">
        <v>239</v>
      </c>
      <c r="B41" s="252"/>
      <c r="C41" s="252"/>
      <c r="D41" s="252"/>
      <c r="E41" s="252"/>
      <c r="F41" s="252"/>
      <c r="G41" s="252"/>
      <c r="H41" s="252"/>
      <c r="I41" s="112">
        <v>34</v>
      </c>
      <c r="J41" s="114">
        <v>0</v>
      </c>
      <c r="K41" s="114"/>
    </row>
    <row r="42" spans="1:11" ht="12.75">
      <c r="A42" s="251" t="s">
        <v>240</v>
      </c>
      <c r="B42" s="252"/>
      <c r="C42" s="252"/>
      <c r="D42" s="252"/>
      <c r="E42" s="252"/>
      <c r="F42" s="252"/>
      <c r="G42" s="252"/>
      <c r="H42" s="252"/>
      <c r="I42" s="112">
        <v>35</v>
      </c>
      <c r="J42" s="114">
        <v>0</v>
      </c>
      <c r="K42" s="114"/>
    </row>
    <row r="43" spans="1:11" ht="12.75">
      <c r="A43" s="253" t="s">
        <v>159</v>
      </c>
      <c r="B43" s="254"/>
      <c r="C43" s="254"/>
      <c r="D43" s="254"/>
      <c r="E43" s="254"/>
      <c r="F43" s="254"/>
      <c r="G43" s="254"/>
      <c r="H43" s="254"/>
      <c r="I43" s="112">
        <v>36</v>
      </c>
      <c r="J43" s="116">
        <f>SUM(J38:J42)</f>
        <v>3750000</v>
      </c>
      <c r="K43" s="116">
        <f>SUM(K38:K42)</f>
        <v>48844378</v>
      </c>
    </row>
    <row r="44" spans="1:11" ht="12.75">
      <c r="A44" s="253" t="s">
        <v>114</v>
      </c>
      <c r="B44" s="254"/>
      <c r="C44" s="254"/>
      <c r="D44" s="254"/>
      <c r="E44" s="254"/>
      <c r="F44" s="254"/>
      <c r="G44" s="254"/>
      <c r="H44" s="254"/>
      <c r="I44" s="112">
        <v>37</v>
      </c>
      <c r="J44" s="116">
        <f>IF(J37&gt;J43,J37-J43,0)</f>
        <v>85530801</v>
      </c>
      <c r="K44" s="116">
        <f>IF(K37&gt;K43,K37-K43,0)</f>
        <v>24363474</v>
      </c>
    </row>
    <row r="45" spans="1:11" ht="12.75">
      <c r="A45" s="253" t="s">
        <v>115</v>
      </c>
      <c r="B45" s="254"/>
      <c r="C45" s="254"/>
      <c r="D45" s="254"/>
      <c r="E45" s="254"/>
      <c r="F45" s="254"/>
      <c r="G45" s="254"/>
      <c r="H45" s="254"/>
      <c r="I45" s="112">
        <v>38</v>
      </c>
      <c r="J45" s="116">
        <f>IF(J43&gt;J37,J43-J37,0)</f>
        <v>0</v>
      </c>
      <c r="K45" s="116">
        <f>IF(K43&gt;K37,K43-K37,0)</f>
        <v>0</v>
      </c>
    </row>
    <row r="46" spans="1:11" ht="12.75">
      <c r="A46" s="251" t="s">
        <v>160</v>
      </c>
      <c r="B46" s="252"/>
      <c r="C46" s="252"/>
      <c r="D46" s="252"/>
      <c r="E46" s="252"/>
      <c r="F46" s="252"/>
      <c r="G46" s="252"/>
      <c r="H46" s="252"/>
      <c r="I46" s="112">
        <v>39</v>
      </c>
      <c r="J46" s="116">
        <f>IF(J18-J19+J31-J32+J44-J45&gt;0,J18-J19+J31-J32+J44-J45,0)</f>
        <v>0</v>
      </c>
      <c r="K46" s="116">
        <f>IF(K18-K19+K31-K32+K44-K45&gt;0,K18-K19+K31-K32+K44-K45,0)</f>
        <v>0</v>
      </c>
    </row>
    <row r="47" spans="1:11" ht="12.75">
      <c r="A47" s="251" t="s">
        <v>161</v>
      </c>
      <c r="B47" s="252"/>
      <c r="C47" s="252"/>
      <c r="D47" s="252"/>
      <c r="E47" s="252"/>
      <c r="F47" s="252"/>
      <c r="G47" s="252"/>
      <c r="H47" s="252"/>
      <c r="I47" s="112">
        <v>40</v>
      </c>
      <c r="J47" s="116">
        <f>IF(J19-J18+J32-J31+J45-J44&gt;0,J19-J18+J32-J31+J45-J44,0)</f>
        <v>47682037</v>
      </c>
      <c r="K47" s="116">
        <f>IF(K19-K18+K32-K31+K45-K44&gt;0,K19-K18+K32-K31+K45-K44,0)</f>
        <v>14057311.809999987</v>
      </c>
    </row>
    <row r="48" spans="1:11" ht="12.75">
      <c r="A48" s="251" t="s">
        <v>87</v>
      </c>
      <c r="B48" s="252"/>
      <c r="C48" s="252"/>
      <c r="D48" s="252"/>
      <c r="E48" s="252"/>
      <c r="F48" s="252"/>
      <c r="G48" s="252"/>
      <c r="H48" s="252"/>
      <c r="I48" s="112">
        <v>41</v>
      </c>
      <c r="J48" s="114">
        <v>73700000</v>
      </c>
      <c r="K48" s="114">
        <v>26017963</v>
      </c>
    </row>
    <row r="49" spans="1:14" ht="12.75">
      <c r="A49" s="251" t="s">
        <v>224</v>
      </c>
      <c r="B49" s="252"/>
      <c r="C49" s="252"/>
      <c r="D49" s="252"/>
      <c r="E49" s="252"/>
      <c r="F49" s="252"/>
      <c r="G49" s="252"/>
      <c r="H49" s="252"/>
      <c r="I49" s="112">
        <v>42</v>
      </c>
      <c r="J49" s="114">
        <f>J44+J31+J18</f>
        <v>219751712</v>
      </c>
      <c r="K49" s="114">
        <f>K44+K31+K18</f>
        <v>27201381</v>
      </c>
      <c r="N49" s="134"/>
    </row>
    <row r="50" spans="1:14" ht="12.75">
      <c r="A50" s="251" t="s">
        <v>225</v>
      </c>
      <c r="B50" s="252"/>
      <c r="C50" s="252"/>
      <c r="D50" s="252"/>
      <c r="E50" s="252"/>
      <c r="F50" s="252"/>
      <c r="G50" s="252"/>
      <c r="H50" s="252"/>
      <c r="I50" s="112">
        <v>43</v>
      </c>
      <c r="J50" s="114">
        <f>J45+J32+J19</f>
        <v>267433749</v>
      </c>
      <c r="K50" s="114">
        <f>K45+K32+K19</f>
        <v>41258692.80999999</v>
      </c>
      <c r="N50" s="134"/>
    </row>
    <row r="51" spans="1:14" ht="12.75">
      <c r="A51" s="255" t="s">
        <v>226</v>
      </c>
      <c r="B51" s="256"/>
      <c r="C51" s="256"/>
      <c r="D51" s="256"/>
      <c r="E51" s="256"/>
      <c r="F51" s="256"/>
      <c r="G51" s="256"/>
      <c r="H51" s="256"/>
      <c r="I51" s="117">
        <v>44</v>
      </c>
      <c r="J51" s="119">
        <f>J48+J49-J50</f>
        <v>26017963</v>
      </c>
      <c r="K51" s="119">
        <f>K48+K49-K50</f>
        <v>11960651.190000013</v>
      </c>
      <c r="N51" s="134"/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24:H24"/>
    <mergeCell ref="A25:H25"/>
    <mergeCell ref="A26:H26"/>
    <mergeCell ref="A27:H27"/>
    <mergeCell ref="A14:H14"/>
    <mergeCell ref="A15:H15"/>
    <mergeCell ref="A28:H28"/>
    <mergeCell ref="A29:H29"/>
    <mergeCell ref="A18:H18"/>
    <mergeCell ref="A19:H19"/>
    <mergeCell ref="A20:K20"/>
    <mergeCell ref="A21:H21"/>
    <mergeCell ref="A22:H22"/>
    <mergeCell ref="A23:H2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5:K5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38:K42 J34:K36 J27:K29 J21:K25 J13:K16 J6:K11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6:K26 J43:K47 J37:K37 J30:K32 J12:K12 J17:K19 J51:K5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60" zoomScalePageLayoutView="0" workbookViewId="0" topLeftCell="A1">
      <selection activeCell="G2" sqref="G2"/>
    </sheetView>
  </sheetViews>
  <sheetFormatPr defaultColWidth="9.140625" defaultRowHeight="12.75"/>
  <cols>
    <col min="1" max="16384" width="9.140625" style="109" customWidth="1"/>
  </cols>
  <sheetData>
    <row r="1" spans="1:11" s="104" customFormat="1" ht="16.5" customHeight="1">
      <c r="A1" s="257" t="s">
        <v>274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104" customFormat="1" ht="16.5" customHeight="1">
      <c r="A2" s="88"/>
      <c r="B2" s="102"/>
      <c r="C2" s="262" t="s">
        <v>388</v>
      </c>
      <c r="D2" s="263"/>
      <c r="E2" s="261"/>
      <c r="F2" s="246"/>
      <c r="G2" s="91" t="s">
        <v>332</v>
      </c>
      <c r="H2" s="261"/>
      <c r="I2" s="246"/>
      <c r="J2" s="103"/>
      <c r="K2" s="105"/>
    </row>
    <row r="3" spans="1:11" ht="22.5" thickBot="1">
      <c r="A3" s="247" t="s">
        <v>178</v>
      </c>
      <c r="B3" s="247"/>
      <c r="C3" s="247"/>
      <c r="D3" s="247"/>
      <c r="E3" s="247"/>
      <c r="F3" s="247"/>
      <c r="G3" s="247"/>
      <c r="H3" s="247"/>
      <c r="I3" s="106" t="s">
        <v>394</v>
      </c>
      <c r="J3" s="120" t="s">
        <v>52</v>
      </c>
      <c r="K3" s="120" t="s">
        <v>53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110">
        <v>2</v>
      </c>
      <c r="J4" s="111" t="s">
        <v>104</v>
      </c>
      <c r="K4" s="111" t="s">
        <v>105</v>
      </c>
    </row>
    <row r="5" spans="1:11" ht="12.75">
      <c r="A5" s="241" t="s">
        <v>82</v>
      </c>
      <c r="B5" s="242"/>
      <c r="C5" s="242"/>
      <c r="D5" s="242"/>
      <c r="E5" s="242"/>
      <c r="F5" s="242"/>
      <c r="G5" s="242"/>
      <c r="H5" s="242"/>
      <c r="I5" s="243"/>
      <c r="J5" s="243"/>
      <c r="K5" s="244"/>
    </row>
    <row r="6" spans="1:11" s="104" customFormat="1" ht="12.75">
      <c r="A6" s="251" t="s">
        <v>276</v>
      </c>
      <c r="B6" s="252"/>
      <c r="C6" s="252"/>
      <c r="D6" s="252"/>
      <c r="E6" s="252"/>
      <c r="F6" s="252"/>
      <c r="G6" s="252"/>
      <c r="H6" s="252"/>
      <c r="I6" s="112">
        <v>1</v>
      </c>
      <c r="J6" s="113"/>
      <c r="K6" s="114"/>
    </row>
    <row r="7" spans="1:11" s="104" customFormat="1" ht="12.75">
      <c r="A7" s="251" t="s">
        <v>277</v>
      </c>
      <c r="B7" s="252"/>
      <c r="C7" s="252"/>
      <c r="D7" s="252"/>
      <c r="E7" s="252"/>
      <c r="F7" s="252"/>
      <c r="G7" s="252"/>
      <c r="H7" s="252"/>
      <c r="I7" s="112">
        <v>2</v>
      </c>
      <c r="J7" s="113"/>
      <c r="K7" s="114"/>
    </row>
    <row r="8" spans="1:11" s="104" customFormat="1" ht="12.75">
      <c r="A8" s="251" t="s">
        <v>278</v>
      </c>
      <c r="B8" s="252"/>
      <c r="C8" s="252"/>
      <c r="D8" s="252"/>
      <c r="E8" s="252"/>
      <c r="F8" s="252"/>
      <c r="G8" s="252"/>
      <c r="H8" s="252"/>
      <c r="I8" s="112">
        <v>3</v>
      </c>
      <c r="J8" s="113"/>
      <c r="K8" s="114"/>
    </row>
    <row r="9" spans="1:11" s="104" customFormat="1" ht="12.75">
      <c r="A9" s="251" t="s">
        <v>279</v>
      </c>
      <c r="B9" s="252"/>
      <c r="C9" s="252"/>
      <c r="D9" s="252"/>
      <c r="E9" s="252"/>
      <c r="F9" s="252"/>
      <c r="G9" s="252"/>
      <c r="H9" s="252"/>
      <c r="I9" s="112">
        <v>4</v>
      </c>
      <c r="J9" s="113"/>
      <c r="K9" s="114"/>
    </row>
    <row r="10" spans="1:11" s="104" customFormat="1" ht="12.75">
      <c r="A10" s="251" t="s">
        <v>280</v>
      </c>
      <c r="B10" s="252"/>
      <c r="C10" s="252"/>
      <c r="D10" s="252"/>
      <c r="E10" s="252"/>
      <c r="F10" s="252"/>
      <c r="G10" s="252"/>
      <c r="H10" s="252"/>
      <c r="I10" s="112">
        <v>5</v>
      </c>
      <c r="J10" s="113"/>
      <c r="K10" s="114"/>
    </row>
    <row r="11" spans="1:11" s="104" customFormat="1" ht="12.75">
      <c r="A11" s="253" t="s">
        <v>275</v>
      </c>
      <c r="B11" s="254"/>
      <c r="C11" s="254"/>
      <c r="D11" s="254"/>
      <c r="E11" s="254"/>
      <c r="F11" s="254"/>
      <c r="G11" s="254"/>
      <c r="H11" s="254"/>
      <c r="I11" s="112">
        <v>6</v>
      </c>
      <c r="J11" s="115">
        <f>SUM(J6:J10)</f>
        <v>0</v>
      </c>
      <c r="K11" s="116">
        <f>SUM(K6:K10)</f>
        <v>0</v>
      </c>
    </row>
    <row r="12" spans="1:11" s="104" customFormat="1" ht="12.75">
      <c r="A12" s="251" t="s">
        <v>281</v>
      </c>
      <c r="B12" s="252"/>
      <c r="C12" s="252"/>
      <c r="D12" s="252"/>
      <c r="E12" s="252"/>
      <c r="F12" s="252"/>
      <c r="G12" s="252"/>
      <c r="H12" s="252"/>
      <c r="I12" s="112">
        <v>7</v>
      </c>
      <c r="J12" s="113"/>
      <c r="K12" s="114"/>
    </row>
    <row r="13" spans="1:11" s="104" customFormat="1" ht="12.75">
      <c r="A13" s="251" t="s">
        <v>282</v>
      </c>
      <c r="B13" s="252"/>
      <c r="C13" s="252"/>
      <c r="D13" s="252"/>
      <c r="E13" s="252"/>
      <c r="F13" s="252"/>
      <c r="G13" s="252"/>
      <c r="H13" s="252"/>
      <c r="I13" s="112">
        <v>8</v>
      </c>
      <c r="J13" s="113"/>
      <c r="K13" s="114"/>
    </row>
    <row r="14" spans="1:11" s="104" customFormat="1" ht="12.75">
      <c r="A14" s="251" t="s">
        <v>283</v>
      </c>
      <c r="B14" s="252"/>
      <c r="C14" s="252"/>
      <c r="D14" s="252"/>
      <c r="E14" s="252"/>
      <c r="F14" s="252"/>
      <c r="G14" s="252"/>
      <c r="H14" s="252"/>
      <c r="I14" s="112">
        <v>9</v>
      </c>
      <c r="J14" s="113"/>
      <c r="K14" s="114"/>
    </row>
    <row r="15" spans="1:11" s="104" customFormat="1" ht="12.75">
      <c r="A15" s="251" t="s">
        <v>284</v>
      </c>
      <c r="B15" s="252"/>
      <c r="C15" s="252"/>
      <c r="D15" s="252"/>
      <c r="E15" s="252"/>
      <c r="F15" s="252"/>
      <c r="G15" s="252"/>
      <c r="H15" s="252"/>
      <c r="I15" s="112">
        <v>10</v>
      </c>
      <c r="J15" s="113"/>
      <c r="K15" s="114"/>
    </row>
    <row r="16" spans="1:11" s="104" customFormat="1" ht="12.75">
      <c r="A16" s="251" t="s">
        <v>285</v>
      </c>
      <c r="B16" s="252"/>
      <c r="C16" s="252"/>
      <c r="D16" s="252"/>
      <c r="E16" s="252"/>
      <c r="F16" s="252"/>
      <c r="G16" s="252"/>
      <c r="H16" s="252"/>
      <c r="I16" s="112">
        <v>11</v>
      </c>
      <c r="J16" s="113"/>
      <c r="K16" s="114"/>
    </row>
    <row r="17" spans="1:11" s="104" customFormat="1" ht="12.75">
      <c r="A17" s="251" t="s">
        <v>286</v>
      </c>
      <c r="B17" s="252"/>
      <c r="C17" s="252"/>
      <c r="D17" s="252"/>
      <c r="E17" s="252"/>
      <c r="F17" s="252"/>
      <c r="G17" s="252"/>
      <c r="H17" s="252"/>
      <c r="I17" s="112">
        <v>12</v>
      </c>
      <c r="J17" s="113"/>
      <c r="K17" s="114"/>
    </row>
    <row r="18" spans="1:11" s="104" customFormat="1" ht="12.75">
      <c r="A18" s="253" t="s">
        <v>20</v>
      </c>
      <c r="B18" s="254"/>
      <c r="C18" s="254"/>
      <c r="D18" s="254"/>
      <c r="E18" s="254"/>
      <c r="F18" s="254"/>
      <c r="G18" s="254"/>
      <c r="H18" s="254"/>
      <c r="I18" s="112">
        <v>13</v>
      </c>
      <c r="J18" s="115">
        <f>SUM(J12:J17)</f>
        <v>0</v>
      </c>
      <c r="K18" s="116">
        <f>SUM(K12:K17)</f>
        <v>0</v>
      </c>
    </row>
    <row r="19" spans="1:11" s="104" customFormat="1" ht="12.75">
      <c r="A19" s="253" t="s">
        <v>258</v>
      </c>
      <c r="B19" s="264"/>
      <c r="C19" s="264"/>
      <c r="D19" s="264"/>
      <c r="E19" s="264"/>
      <c r="F19" s="264"/>
      <c r="G19" s="264"/>
      <c r="H19" s="265"/>
      <c r="I19" s="112">
        <v>14</v>
      </c>
      <c r="J19" s="115">
        <f>IF(J11&gt;J18,J11-J18,0)</f>
        <v>0</v>
      </c>
      <c r="K19" s="116">
        <f>IF(K11&gt;K18,K11-K18,0)</f>
        <v>0</v>
      </c>
    </row>
    <row r="20" spans="1:11" s="104" customFormat="1" ht="12.75">
      <c r="A20" s="266" t="s">
        <v>259</v>
      </c>
      <c r="B20" s="267"/>
      <c r="C20" s="267"/>
      <c r="D20" s="267"/>
      <c r="E20" s="267"/>
      <c r="F20" s="267"/>
      <c r="G20" s="267"/>
      <c r="H20" s="268"/>
      <c r="I20" s="112">
        <v>15</v>
      </c>
      <c r="J20" s="115">
        <f>IF(J18&gt;J11,J18-J11,0)</f>
        <v>0</v>
      </c>
      <c r="K20" s="116">
        <f>IF(K18&gt;K11,K18-K11,0)</f>
        <v>0</v>
      </c>
    </row>
    <row r="21" spans="1:11" ht="12.75">
      <c r="A21" s="241" t="s">
        <v>85</v>
      </c>
      <c r="B21" s="242"/>
      <c r="C21" s="242"/>
      <c r="D21" s="242"/>
      <c r="E21" s="242"/>
      <c r="F21" s="242"/>
      <c r="G21" s="242"/>
      <c r="H21" s="242"/>
      <c r="I21" s="243"/>
      <c r="J21" s="243"/>
      <c r="K21" s="244"/>
    </row>
    <row r="22" spans="1:11" s="104" customFormat="1" ht="12.75">
      <c r="A22" s="251" t="s">
        <v>228</v>
      </c>
      <c r="B22" s="252"/>
      <c r="C22" s="252"/>
      <c r="D22" s="252"/>
      <c r="E22" s="252"/>
      <c r="F22" s="252"/>
      <c r="G22" s="252"/>
      <c r="H22" s="252"/>
      <c r="I22" s="112">
        <v>16</v>
      </c>
      <c r="J22" s="113"/>
      <c r="K22" s="114"/>
    </row>
    <row r="23" spans="1:11" s="104" customFormat="1" ht="12.75">
      <c r="A23" s="251" t="s">
        <v>229</v>
      </c>
      <c r="B23" s="252"/>
      <c r="C23" s="252"/>
      <c r="D23" s="252"/>
      <c r="E23" s="252"/>
      <c r="F23" s="252"/>
      <c r="G23" s="252"/>
      <c r="H23" s="252"/>
      <c r="I23" s="112">
        <v>17</v>
      </c>
      <c r="J23" s="113"/>
      <c r="K23" s="114"/>
    </row>
    <row r="24" spans="1:11" s="104" customFormat="1" ht="12.75">
      <c r="A24" s="251" t="s">
        <v>21</v>
      </c>
      <c r="B24" s="252"/>
      <c r="C24" s="252"/>
      <c r="D24" s="252"/>
      <c r="E24" s="252"/>
      <c r="F24" s="252"/>
      <c r="G24" s="252"/>
      <c r="H24" s="252"/>
      <c r="I24" s="112">
        <v>18</v>
      </c>
      <c r="J24" s="113"/>
      <c r="K24" s="114"/>
    </row>
    <row r="25" spans="1:11" s="104" customFormat="1" ht="12.75">
      <c r="A25" s="251" t="s">
        <v>22</v>
      </c>
      <c r="B25" s="252"/>
      <c r="C25" s="252"/>
      <c r="D25" s="252"/>
      <c r="E25" s="252"/>
      <c r="F25" s="252"/>
      <c r="G25" s="252"/>
      <c r="H25" s="252"/>
      <c r="I25" s="112">
        <v>19</v>
      </c>
      <c r="J25" s="113"/>
      <c r="K25" s="114"/>
    </row>
    <row r="26" spans="1:11" s="104" customFormat="1" ht="12.75">
      <c r="A26" s="251" t="s">
        <v>230</v>
      </c>
      <c r="B26" s="252"/>
      <c r="C26" s="252"/>
      <c r="D26" s="252"/>
      <c r="E26" s="252"/>
      <c r="F26" s="252"/>
      <c r="G26" s="252"/>
      <c r="H26" s="252"/>
      <c r="I26" s="112">
        <v>20</v>
      </c>
      <c r="J26" s="113"/>
      <c r="K26" s="114"/>
    </row>
    <row r="27" spans="1:11" s="104" customFormat="1" ht="12.75">
      <c r="A27" s="253" t="s">
        <v>272</v>
      </c>
      <c r="B27" s="254"/>
      <c r="C27" s="254"/>
      <c r="D27" s="254"/>
      <c r="E27" s="254"/>
      <c r="F27" s="254"/>
      <c r="G27" s="254"/>
      <c r="H27" s="254"/>
      <c r="I27" s="112">
        <v>21</v>
      </c>
      <c r="J27" s="115">
        <f>SUM(J22:J26)</f>
        <v>0</v>
      </c>
      <c r="K27" s="116">
        <f>SUM(K22:K26)</f>
        <v>0</v>
      </c>
    </row>
    <row r="28" spans="1:11" s="104" customFormat="1" ht="12.75">
      <c r="A28" s="251" t="s">
        <v>30</v>
      </c>
      <c r="B28" s="252"/>
      <c r="C28" s="252"/>
      <c r="D28" s="252"/>
      <c r="E28" s="252"/>
      <c r="F28" s="252"/>
      <c r="G28" s="252"/>
      <c r="H28" s="252"/>
      <c r="I28" s="112">
        <v>22</v>
      </c>
      <c r="J28" s="113"/>
      <c r="K28" s="114"/>
    </row>
    <row r="29" spans="1:11" s="104" customFormat="1" ht="12.75">
      <c r="A29" s="251" t="s">
        <v>31</v>
      </c>
      <c r="B29" s="252"/>
      <c r="C29" s="252"/>
      <c r="D29" s="252"/>
      <c r="E29" s="252"/>
      <c r="F29" s="252"/>
      <c r="G29" s="252"/>
      <c r="H29" s="252"/>
      <c r="I29" s="112">
        <v>23</v>
      </c>
      <c r="J29" s="113"/>
      <c r="K29" s="114"/>
    </row>
    <row r="30" spans="1:11" s="104" customFormat="1" ht="12.75">
      <c r="A30" s="251" t="s">
        <v>32</v>
      </c>
      <c r="B30" s="252"/>
      <c r="C30" s="252"/>
      <c r="D30" s="252"/>
      <c r="E30" s="252"/>
      <c r="F30" s="252"/>
      <c r="G30" s="252"/>
      <c r="H30" s="252"/>
      <c r="I30" s="112">
        <v>24</v>
      </c>
      <c r="J30" s="113"/>
      <c r="K30" s="114"/>
    </row>
    <row r="31" spans="1:11" s="104" customFormat="1" ht="12.75">
      <c r="A31" s="253" t="s">
        <v>23</v>
      </c>
      <c r="B31" s="254"/>
      <c r="C31" s="254"/>
      <c r="D31" s="254"/>
      <c r="E31" s="254"/>
      <c r="F31" s="254"/>
      <c r="G31" s="254"/>
      <c r="H31" s="254"/>
      <c r="I31" s="112">
        <v>25</v>
      </c>
      <c r="J31" s="115">
        <f>SUM(J28:J30)</f>
        <v>0</v>
      </c>
      <c r="K31" s="116">
        <f>SUM(K28:K30)</f>
        <v>0</v>
      </c>
    </row>
    <row r="32" spans="1:11" s="104" customFormat="1" ht="12.75">
      <c r="A32" s="253" t="s">
        <v>260</v>
      </c>
      <c r="B32" s="254"/>
      <c r="C32" s="254"/>
      <c r="D32" s="254"/>
      <c r="E32" s="254"/>
      <c r="F32" s="254"/>
      <c r="G32" s="254"/>
      <c r="H32" s="254"/>
      <c r="I32" s="112">
        <v>26</v>
      </c>
      <c r="J32" s="115">
        <f>IF(J27&gt;J31,J27-J31,0)</f>
        <v>0</v>
      </c>
      <c r="K32" s="116">
        <f>IF(K27&gt;K31,K27-K31,0)</f>
        <v>0</v>
      </c>
    </row>
    <row r="33" spans="1:11" s="104" customFormat="1" ht="12.75">
      <c r="A33" s="253" t="s">
        <v>261</v>
      </c>
      <c r="B33" s="254"/>
      <c r="C33" s="254"/>
      <c r="D33" s="254"/>
      <c r="E33" s="254"/>
      <c r="F33" s="254"/>
      <c r="G33" s="254"/>
      <c r="H33" s="254"/>
      <c r="I33" s="112">
        <v>27</v>
      </c>
      <c r="J33" s="115">
        <f>IF(J31&gt;J27,J31-J27,0)</f>
        <v>0</v>
      </c>
      <c r="K33" s="116">
        <f>IF(K31&gt;K27,K31-K27,0)</f>
        <v>0</v>
      </c>
    </row>
    <row r="34" spans="1:11" ht="12.75">
      <c r="A34" s="241" t="s">
        <v>86</v>
      </c>
      <c r="B34" s="242"/>
      <c r="C34" s="242"/>
      <c r="D34" s="242"/>
      <c r="E34" s="242"/>
      <c r="F34" s="242"/>
      <c r="G34" s="242"/>
      <c r="H34" s="242"/>
      <c r="I34" s="243">
        <v>0</v>
      </c>
      <c r="J34" s="243"/>
      <c r="K34" s="244"/>
    </row>
    <row r="35" spans="1:11" s="104" customFormat="1" ht="12.75">
      <c r="A35" s="251" t="s">
        <v>233</v>
      </c>
      <c r="B35" s="252"/>
      <c r="C35" s="252"/>
      <c r="D35" s="252"/>
      <c r="E35" s="252"/>
      <c r="F35" s="252"/>
      <c r="G35" s="252"/>
      <c r="H35" s="252"/>
      <c r="I35" s="112">
        <v>28</v>
      </c>
      <c r="J35" s="113"/>
      <c r="K35" s="114"/>
    </row>
    <row r="36" spans="1:11" s="104" customFormat="1" ht="12.75">
      <c r="A36" s="251" t="s">
        <v>234</v>
      </c>
      <c r="B36" s="252"/>
      <c r="C36" s="252"/>
      <c r="D36" s="252"/>
      <c r="E36" s="252"/>
      <c r="F36" s="252"/>
      <c r="G36" s="252"/>
      <c r="H36" s="252"/>
      <c r="I36" s="112">
        <v>29</v>
      </c>
      <c r="J36" s="113"/>
      <c r="K36" s="114"/>
    </row>
    <row r="37" spans="1:11" s="104" customFormat="1" ht="12.75">
      <c r="A37" s="251" t="s">
        <v>235</v>
      </c>
      <c r="B37" s="252"/>
      <c r="C37" s="252"/>
      <c r="D37" s="252"/>
      <c r="E37" s="252"/>
      <c r="F37" s="252"/>
      <c r="G37" s="252"/>
      <c r="H37" s="252"/>
      <c r="I37" s="112">
        <v>30</v>
      </c>
      <c r="J37" s="113"/>
      <c r="K37" s="114"/>
    </row>
    <row r="38" spans="1:11" s="104" customFormat="1" ht="12.75">
      <c r="A38" s="253" t="s">
        <v>24</v>
      </c>
      <c r="B38" s="254"/>
      <c r="C38" s="254"/>
      <c r="D38" s="254"/>
      <c r="E38" s="254"/>
      <c r="F38" s="254"/>
      <c r="G38" s="254"/>
      <c r="H38" s="254"/>
      <c r="I38" s="112">
        <v>31</v>
      </c>
      <c r="J38" s="115">
        <f>SUM(J35:J37)</f>
        <v>0</v>
      </c>
      <c r="K38" s="116">
        <f>SUM(K35:K37)</f>
        <v>0</v>
      </c>
    </row>
    <row r="39" spans="1:11" s="104" customFormat="1" ht="12.75">
      <c r="A39" s="251" t="s">
        <v>236</v>
      </c>
      <c r="B39" s="252"/>
      <c r="C39" s="252"/>
      <c r="D39" s="252"/>
      <c r="E39" s="252"/>
      <c r="F39" s="252"/>
      <c r="G39" s="252"/>
      <c r="H39" s="252"/>
      <c r="I39" s="112">
        <v>32</v>
      </c>
      <c r="J39" s="113"/>
      <c r="K39" s="114"/>
    </row>
    <row r="40" spans="1:11" s="104" customFormat="1" ht="12.75">
      <c r="A40" s="251" t="s">
        <v>237</v>
      </c>
      <c r="B40" s="252"/>
      <c r="C40" s="252"/>
      <c r="D40" s="252"/>
      <c r="E40" s="252"/>
      <c r="F40" s="252"/>
      <c r="G40" s="252"/>
      <c r="H40" s="252"/>
      <c r="I40" s="112">
        <v>33</v>
      </c>
      <c r="J40" s="113"/>
      <c r="K40" s="114"/>
    </row>
    <row r="41" spans="1:11" s="104" customFormat="1" ht="12.75">
      <c r="A41" s="251" t="s">
        <v>238</v>
      </c>
      <c r="B41" s="252"/>
      <c r="C41" s="252"/>
      <c r="D41" s="252"/>
      <c r="E41" s="252"/>
      <c r="F41" s="252"/>
      <c r="G41" s="252"/>
      <c r="H41" s="252"/>
      <c r="I41" s="112">
        <v>34</v>
      </c>
      <c r="J41" s="113"/>
      <c r="K41" s="114"/>
    </row>
    <row r="42" spans="1:11" s="104" customFormat="1" ht="12.75">
      <c r="A42" s="251" t="s">
        <v>239</v>
      </c>
      <c r="B42" s="252"/>
      <c r="C42" s="252"/>
      <c r="D42" s="252"/>
      <c r="E42" s="252"/>
      <c r="F42" s="252"/>
      <c r="G42" s="252"/>
      <c r="H42" s="252"/>
      <c r="I42" s="112">
        <v>35</v>
      </c>
      <c r="J42" s="113"/>
      <c r="K42" s="114"/>
    </row>
    <row r="43" spans="1:11" s="104" customFormat="1" ht="12.75">
      <c r="A43" s="251" t="s">
        <v>240</v>
      </c>
      <c r="B43" s="252"/>
      <c r="C43" s="252"/>
      <c r="D43" s="252"/>
      <c r="E43" s="252"/>
      <c r="F43" s="252"/>
      <c r="G43" s="252"/>
      <c r="H43" s="252"/>
      <c r="I43" s="112">
        <v>36</v>
      </c>
      <c r="J43" s="113"/>
      <c r="K43" s="114"/>
    </row>
    <row r="44" spans="1:11" s="104" customFormat="1" ht="12.75">
      <c r="A44" s="253" t="s">
        <v>25</v>
      </c>
      <c r="B44" s="254"/>
      <c r="C44" s="254"/>
      <c r="D44" s="254"/>
      <c r="E44" s="254"/>
      <c r="F44" s="254"/>
      <c r="G44" s="254"/>
      <c r="H44" s="254"/>
      <c r="I44" s="112">
        <v>37</v>
      </c>
      <c r="J44" s="115">
        <f>SUM(J39:J43)</f>
        <v>0</v>
      </c>
      <c r="K44" s="116">
        <f>SUM(K39:K43)</f>
        <v>0</v>
      </c>
    </row>
    <row r="45" spans="1:11" s="104" customFormat="1" ht="12.75">
      <c r="A45" s="253" t="s">
        <v>88</v>
      </c>
      <c r="B45" s="254"/>
      <c r="C45" s="254"/>
      <c r="D45" s="254"/>
      <c r="E45" s="254"/>
      <c r="F45" s="254"/>
      <c r="G45" s="254"/>
      <c r="H45" s="254"/>
      <c r="I45" s="112">
        <v>38</v>
      </c>
      <c r="J45" s="115">
        <f>IF(J38&gt;J44,J38-J44,0)</f>
        <v>0</v>
      </c>
      <c r="K45" s="116">
        <f>IF(K38&gt;K44,K38-K44,0)</f>
        <v>0</v>
      </c>
    </row>
    <row r="46" spans="1:11" s="104" customFormat="1" ht="12.75">
      <c r="A46" s="253" t="s">
        <v>89</v>
      </c>
      <c r="B46" s="254"/>
      <c r="C46" s="254"/>
      <c r="D46" s="254"/>
      <c r="E46" s="254"/>
      <c r="F46" s="254"/>
      <c r="G46" s="254"/>
      <c r="H46" s="254"/>
      <c r="I46" s="112">
        <v>39</v>
      </c>
      <c r="J46" s="115">
        <f>IF(J44&gt;J38,J44-J38,0)</f>
        <v>0</v>
      </c>
      <c r="K46" s="116">
        <f>IF(K44&gt;K38,K44-K38,0)</f>
        <v>0</v>
      </c>
    </row>
    <row r="47" spans="1:11" s="104" customFormat="1" ht="12.75">
      <c r="A47" s="253" t="s">
        <v>26</v>
      </c>
      <c r="B47" s="254"/>
      <c r="C47" s="254"/>
      <c r="D47" s="254"/>
      <c r="E47" s="254"/>
      <c r="F47" s="254"/>
      <c r="G47" s="254"/>
      <c r="H47" s="254"/>
      <c r="I47" s="112">
        <v>40</v>
      </c>
      <c r="J47" s="115">
        <f>IF(J19-J20+J32-J33+J45-J46&gt;0,J19-J20+J32-J33+J45-J46,0)</f>
        <v>0</v>
      </c>
      <c r="K47" s="116">
        <f>IF(K19-K20+K32-K33+K45-K46&gt;0,K19-K20+K32-K33+K45-K46,0)</f>
        <v>0</v>
      </c>
    </row>
    <row r="48" spans="1:11" s="104" customFormat="1" ht="12.75">
      <c r="A48" s="253" t="s">
        <v>256</v>
      </c>
      <c r="B48" s="254"/>
      <c r="C48" s="254"/>
      <c r="D48" s="254"/>
      <c r="E48" s="254"/>
      <c r="F48" s="254"/>
      <c r="G48" s="254"/>
      <c r="H48" s="254"/>
      <c r="I48" s="112">
        <v>41</v>
      </c>
      <c r="J48" s="115">
        <f>IF(J20-J19+J33-J32+J46-J45&gt;0,J20-J19+J33-J32+J46-J45,0)</f>
        <v>0</v>
      </c>
      <c r="K48" s="116">
        <f>IF(K20-K19+K33-K32+K46-K45&gt;0,K20-K19+K33-K32+K46-K45,0)</f>
        <v>0</v>
      </c>
    </row>
    <row r="49" spans="1:11" s="104" customFormat="1" ht="12.75">
      <c r="A49" s="253" t="s">
        <v>87</v>
      </c>
      <c r="B49" s="254"/>
      <c r="C49" s="254"/>
      <c r="D49" s="254"/>
      <c r="E49" s="254"/>
      <c r="F49" s="254"/>
      <c r="G49" s="254"/>
      <c r="H49" s="254"/>
      <c r="I49" s="112">
        <v>42</v>
      </c>
      <c r="J49" s="113"/>
      <c r="K49" s="114"/>
    </row>
    <row r="50" spans="1:11" s="104" customFormat="1" ht="12.75">
      <c r="A50" s="253" t="s">
        <v>224</v>
      </c>
      <c r="B50" s="254"/>
      <c r="C50" s="254"/>
      <c r="D50" s="254"/>
      <c r="E50" s="254"/>
      <c r="F50" s="254"/>
      <c r="G50" s="254"/>
      <c r="H50" s="254"/>
      <c r="I50" s="112">
        <v>43</v>
      </c>
      <c r="J50" s="113"/>
      <c r="K50" s="114"/>
    </row>
    <row r="51" spans="1:11" s="104" customFormat="1" ht="12.75">
      <c r="A51" s="253" t="s">
        <v>225</v>
      </c>
      <c r="B51" s="254"/>
      <c r="C51" s="254"/>
      <c r="D51" s="254"/>
      <c r="E51" s="254"/>
      <c r="F51" s="254"/>
      <c r="G51" s="254"/>
      <c r="H51" s="254"/>
      <c r="I51" s="112">
        <v>44</v>
      </c>
      <c r="J51" s="113"/>
      <c r="K51" s="114"/>
    </row>
    <row r="52" spans="1:11" s="104" customFormat="1" ht="12.75">
      <c r="A52" s="266" t="s">
        <v>226</v>
      </c>
      <c r="B52" s="269"/>
      <c r="C52" s="269"/>
      <c r="D52" s="269"/>
      <c r="E52" s="269"/>
      <c r="F52" s="269"/>
      <c r="G52" s="269"/>
      <c r="H52" s="269"/>
      <c r="I52" s="117">
        <v>45</v>
      </c>
      <c r="J52" s="118">
        <f>J49+J50-J51</f>
        <v>0</v>
      </c>
      <c r="K52" s="119">
        <f>K49+K50-K51</f>
        <v>0</v>
      </c>
    </row>
    <row r="53" ht="12.75">
      <c r="A53" s="121" t="s">
        <v>271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8:H38"/>
    <mergeCell ref="A46:H46"/>
    <mergeCell ref="A39:H39"/>
    <mergeCell ref="A40:H40"/>
    <mergeCell ref="A41:H41"/>
    <mergeCell ref="A42:H42"/>
    <mergeCell ref="A32:H32"/>
    <mergeCell ref="A33:H33"/>
    <mergeCell ref="A36:H36"/>
    <mergeCell ref="A37:H37"/>
    <mergeCell ref="A34:K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K21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0:H10"/>
    <mergeCell ref="A11:H11"/>
    <mergeCell ref="H2:I2"/>
    <mergeCell ref="A3:H3"/>
    <mergeCell ref="A4:H4"/>
    <mergeCell ref="C2:D2"/>
    <mergeCell ref="E2:F2"/>
    <mergeCell ref="A5:K5"/>
    <mergeCell ref="A6:H6"/>
    <mergeCell ref="A7:H7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104" customWidth="1"/>
    <col min="5" max="5" width="10.140625" style="104" bestFit="1" customWidth="1"/>
    <col min="6" max="9" width="9.140625" style="104" customWidth="1"/>
    <col min="10" max="10" width="9.57421875" style="104" bestFit="1" customWidth="1"/>
    <col min="11" max="11" width="10.7109375" style="104" customWidth="1"/>
    <col min="12" max="12" width="9.140625" style="104" customWidth="1"/>
    <col min="13" max="13" width="10.140625" style="104" bestFit="1" customWidth="1"/>
    <col min="14" max="16384" width="9.140625" style="104" customWidth="1"/>
  </cols>
  <sheetData>
    <row r="1" spans="1:12" ht="12.75">
      <c r="A1" s="279" t="s">
        <v>325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23"/>
    </row>
    <row r="2" spans="1:12" ht="15">
      <c r="A2" s="89"/>
      <c r="B2" s="122"/>
      <c r="C2" s="270" t="s">
        <v>389</v>
      </c>
      <c r="D2" s="270"/>
      <c r="E2" s="95">
        <v>40179</v>
      </c>
      <c r="F2" s="92" t="s">
        <v>332</v>
      </c>
      <c r="G2" s="271">
        <v>40543</v>
      </c>
      <c r="H2" s="272"/>
      <c r="I2" s="122"/>
      <c r="J2" s="122"/>
      <c r="K2" s="122"/>
      <c r="L2" s="124"/>
    </row>
    <row r="3" spans="1:11" s="109" customFormat="1" ht="22.5" thickBot="1">
      <c r="A3" s="273" t="s">
        <v>178</v>
      </c>
      <c r="B3" s="273"/>
      <c r="C3" s="273"/>
      <c r="D3" s="273"/>
      <c r="E3" s="273"/>
      <c r="F3" s="273"/>
      <c r="G3" s="273"/>
      <c r="H3" s="273"/>
      <c r="I3" s="107" t="s">
        <v>394</v>
      </c>
      <c r="J3" s="108" t="s">
        <v>52</v>
      </c>
      <c r="K3" s="108" t="s">
        <v>53</v>
      </c>
    </row>
    <row r="4" spans="1:11" s="109" customFormat="1" ht="12.75">
      <c r="A4" s="274">
        <v>1</v>
      </c>
      <c r="B4" s="274"/>
      <c r="C4" s="274"/>
      <c r="D4" s="274"/>
      <c r="E4" s="274"/>
      <c r="F4" s="274"/>
      <c r="G4" s="274"/>
      <c r="H4" s="274"/>
      <c r="I4" s="125">
        <v>2</v>
      </c>
      <c r="J4" s="111" t="s">
        <v>104</v>
      </c>
      <c r="K4" s="111" t="s">
        <v>105</v>
      </c>
    </row>
    <row r="5" spans="1:11" ht="12.75">
      <c r="A5" s="251" t="s">
        <v>316</v>
      </c>
      <c r="B5" s="252"/>
      <c r="C5" s="252"/>
      <c r="D5" s="252"/>
      <c r="E5" s="252"/>
      <c r="F5" s="252"/>
      <c r="G5" s="252"/>
      <c r="H5" s="252"/>
      <c r="I5" s="112">
        <v>1</v>
      </c>
      <c r="J5" s="126">
        <v>300000000</v>
      </c>
      <c r="K5" s="126">
        <v>270904000</v>
      </c>
    </row>
    <row r="6" spans="1:11" ht="12.75">
      <c r="A6" s="251" t="s">
        <v>317</v>
      </c>
      <c r="B6" s="252"/>
      <c r="C6" s="252"/>
      <c r="D6" s="252"/>
      <c r="E6" s="252"/>
      <c r="F6" s="252"/>
      <c r="G6" s="252"/>
      <c r="H6" s="252"/>
      <c r="I6" s="112">
        <v>2</v>
      </c>
      <c r="J6" s="114">
        <v>123000000</v>
      </c>
      <c r="K6" s="114">
        <v>250572308</v>
      </c>
    </row>
    <row r="7" spans="1:13" ht="12.75">
      <c r="A7" s="251" t="s">
        <v>318</v>
      </c>
      <c r="B7" s="252"/>
      <c r="C7" s="252"/>
      <c r="D7" s="252"/>
      <c r="E7" s="252"/>
      <c r="F7" s="252"/>
      <c r="G7" s="252"/>
      <c r="H7" s="252"/>
      <c r="I7" s="112">
        <v>3</v>
      </c>
      <c r="J7" s="114">
        <v>55988657</v>
      </c>
      <c r="K7" s="114">
        <v>25225744.658450067</v>
      </c>
      <c r="M7" s="134"/>
    </row>
    <row r="8" spans="1:11" ht="12.75">
      <c r="A8" s="251" t="s">
        <v>64</v>
      </c>
      <c r="B8" s="252"/>
      <c r="C8" s="252"/>
      <c r="D8" s="252"/>
      <c r="E8" s="252"/>
      <c r="F8" s="252"/>
      <c r="G8" s="252"/>
      <c r="H8" s="252"/>
      <c r="I8" s="112">
        <v>4</v>
      </c>
      <c r="J8" s="114">
        <v>34397422</v>
      </c>
      <c r="K8" s="114"/>
    </row>
    <row r="9" spans="1:11" ht="12.75">
      <c r="A9" s="251" t="s">
        <v>65</v>
      </c>
      <c r="B9" s="252"/>
      <c r="C9" s="252"/>
      <c r="D9" s="252"/>
      <c r="E9" s="252"/>
      <c r="F9" s="252"/>
      <c r="G9" s="252"/>
      <c r="H9" s="252"/>
      <c r="I9" s="112">
        <v>5</v>
      </c>
      <c r="J9" s="114">
        <v>-71432397</v>
      </c>
      <c r="K9" s="114">
        <v>-90562759</v>
      </c>
    </row>
    <row r="10" spans="1:11" ht="12.75">
      <c r="A10" s="251" t="s">
        <v>66</v>
      </c>
      <c r="B10" s="252"/>
      <c r="C10" s="252"/>
      <c r="D10" s="252"/>
      <c r="E10" s="252"/>
      <c r="F10" s="252"/>
      <c r="G10" s="252"/>
      <c r="H10" s="252"/>
      <c r="I10" s="112">
        <v>6</v>
      </c>
      <c r="J10" s="114">
        <v>42866134</v>
      </c>
      <c r="K10" s="114">
        <v>41921987.139999986</v>
      </c>
    </row>
    <row r="11" spans="1:11" ht="12.75">
      <c r="A11" s="251" t="s">
        <v>67</v>
      </c>
      <c r="B11" s="252"/>
      <c r="C11" s="252"/>
      <c r="D11" s="252"/>
      <c r="E11" s="252"/>
      <c r="F11" s="252"/>
      <c r="G11" s="252"/>
      <c r="H11" s="252"/>
      <c r="I11" s="112">
        <v>7</v>
      </c>
      <c r="J11" s="114">
        <v>0</v>
      </c>
      <c r="K11" s="114"/>
    </row>
    <row r="12" spans="1:11" ht="12.75">
      <c r="A12" s="251" t="s">
        <v>68</v>
      </c>
      <c r="B12" s="252"/>
      <c r="C12" s="252"/>
      <c r="D12" s="252"/>
      <c r="E12" s="252"/>
      <c r="F12" s="252"/>
      <c r="G12" s="252"/>
      <c r="H12" s="252"/>
      <c r="I12" s="112">
        <v>8</v>
      </c>
      <c r="J12" s="114">
        <v>-35853776</v>
      </c>
      <c r="K12" s="114"/>
    </row>
    <row r="13" spans="1:11" ht="12.75">
      <c r="A13" s="251" t="s">
        <v>69</v>
      </c>
      <c r="B13" s="252"/>
      <c r="C13" s="252"/>
      <c r="D13" s="252"/>
      <c r="E13" s="252"/>
      <c r="F13" s="252"/>
      <c r="G13" s="252"/>
      <c r="H13" s="252"/>
      <c r="I13" s="112">
        <v>9</v>
      </c>
      <c r="J13" s="114">
        <v>0</v>
      </c>
      <c r="K13" s="114"/>
    </row>
    <row r="14" spans="1:11" ht="12.75">
      <c r="A14" s="253" t="s">
        <v>377</v>
      </c>
      <c r="B14" s="254"/>
      <c r="C14" s="254"/>
      <c r="D14" s="254"/>
      <c r="E14" s="254"/>
      <c r="F14" s="254"/>
      <c r="G14" s="254"/>
      <c r="H14" s="254"/>
      <c r="I14" s="112">
        <v>10</v>
      </c>
      <c r="J14" s="116">
        <f>SUM(J5:J13)</f>
        <v>448966040</v>
      </c>
      <c r="K14" s="116">
        <f>SUM(K5:K13)</f>
        <v>498061280.7984501</v>
      </c>
    </row>
    <row r="15" spans="1:11" ht="12.75">
      <c r="A15" s="251" t="s">
        <v>378</v>
      </c>
      <c r="B15" s="252"/>
      <c r="C15" s="252"/>
      <c r="D15" s="252"/>
      <c r="E15" s="252"/>
      <c r="F15" s="252"/>
      <c r="G15" s="252"/>
      <c r="H15" s="252"/>
      <c r="I15" s="112">
        <v>11</v>
      </c>
      <c r="J15" s="114"/>
      <c r="K15" s="114"/>
    </row>
    <row r="16" spans="1:11" ht="12.75">
      <c r="A16" s="251" t="s">
        <v>379</v>
      </c>
      <c r="B16" s="252"/>
      <c r="C16" s="252"/>
      <c r="D16" s="252"/>
      <c r="E16" s="252"/>
      <c r="F16" s="252"/>
      <c r="G16" s="252"/>
      <c r="H16" s="252"/>
      <c r="I16" s="112">
        <v>12</v>
      </c>
      <c r="J16" s="114"/>
      <c r="K16" s="114"/>
    </row>
    <row r="17" spans="1:11" ht="12.75">
      <c r="A17" s="251" t="s">
        <v>380</v>
      </c>
      <c r="B17" s="252"/>
      <c r="C17" s="252"/>
      <c r="D17" s="252"/>
      <c r="E17" s="252"/>
      <c r="F17" s="252"/>
      <c r="G17" s="252"/>
      <c r="H17" s="252"/>
      <c r="I17" s="112">
        <v>13</v>
      </c>
      <c r="J17" s="114"/>
      <c r="K17" s="114"/>
    </row>
    <row r="18" spans="1:11" ht="12.75">
      <c r="A18" s="251" t="s">
        <v>381</v>
      </c>
      <c r="B18" s="252"/>
      <c r="C18" s="252"/>
      <c r="D18" s="252"/>
      <c r="E18" s="252"/>
      <c r="F18" s="252"/>
      <c r="G18" s="252"/>
      <c r="H18" s="252"/>
      <c r="I18" s="112">
        <v>14</v>
      </c>
      <c r="J18" s="114"/>
      <c r="K18" s="114"/>
    </row>
    <row r="19" spans="1:11" ht="12.75">
      <c r="A19" s="251" t="s">
        <v>382</v>
      </c>
      <c r="B19" s="252"/>
      <c r="C19" s="252"/>
      <c r="D19" s="252"/>
      <c r="E19" s="252"/>
      <c r="F19" s="252"/>
      <c r="G19" s="252"/>
      <c r="H19" s="252"/>
      <c r="I19" s="112">
        <v>15</v>
      </c>
      <c r="J19" s="114"/>
      <c r="K19" s="114"/>
    </row>
    <row r="20" spans="1:11" ht="12.75">
      <c r="A20" s="251" t="s">
        <v>383</v>
      </c>
      <c r="B20" s="252"/>
      <c r="C20" s="252"/>
      <c r="D20" s="252"/>
      <c r="E20" s="252"/>
      <c r="F20" s="252"/>
      <c r="G20" s="252"/>
      <c r="H20" s="252"/>
      <c r="I20" s="112">
        <v>16</v>
      </c>
      <c r="J20" s="114"/>
      <c r="K20" s="114"/>
    </row>
    <row r="21" spans="1:11" ht="12.75">
      <c r="A21" s="253" t="s">
        <v>241</v>
      </c>
      <c r="B21" s="254"/>
      <c r="C21" s="254"/>
      <c r="D21" s="254"/>
      <c r="E21" s="254"/>
      <c r="F21" s="254"/>
      <c r="G21" s="254"/>
      <c r="H21" s="254"/>
      <c r="I21" s="112">
        <v>17</v>
      </c>
      <c r="J21" s="119">
        <f>SUM(J15:J20)</f>
        <v>0</v>
      </c>
      <c r="K21" s="119">
        <f>SUM(K15:K20)</f>
        <v>0</v>
      </c>
    </row>
    <row r="22" spans="1:11" s="109" customFormat="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5" t="s">
        <v>333</v>
      </c>
      <c r="B23" s="276"/>
      <c r="C23" s="276"/>
      <c r="D23" s="276"/>
      <c r="E23" s="276"/>
      <c r="F23" s="276"/>
      <c r="G23" s="276"/>
      <c r="H23" s="276"/>
      <c r="I23" s="127">
        <v>18</v>
      </c>
      <c r="J23" s="126">
        <v>452809441</v>
      </c>
      <c r="K23" s="126">
        <v>501878642.41235006</v>
      </c>
    </row>
    <row r="24" spans="1:11" ht="23.25" customHeight="1">
      <c r="A24" s="255" t="s">
        <v>334</v>
      </c>
      <c r="B24" s="256"/>
      <c r="C24" s="256"/>
      <c r="D24" s="256"/>
      <c r="E24" s="256"/>
      <c r="F24" s="256"/>
      <c r="G24" s="256"/>
      <c r="H24" s="256"/>
      <c r="I24" s="117">
        <v>19</v>
      </c>
      <c r="J24" s="119">
        <v>-3843401</v>
      </c>
      <c r="K24" s="119">
        <v>-3817361.6138999998</v>
      </c>
    </row>
    <row r="25" spans="1:11" ht="30" customHeight="1">
      <c r="A25" s="277" t="s">
        <v>335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285" t="s">
        <v>384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286" t="s">
        <v>385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klisjak</cp:lastModifiedBy>
  <cp:lastPrinted>2011-02-11T12:52:31Z</cp:lastPrinted>
  <dcterms:created xsi:type="dcterms:W3CDTF">2008-10-17T11:51:54Z</dcterms:created>
  <dcterms:modified xsi:type="dcterms:W3CDTF">2011-02-15T10:48:05Z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