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742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<sst xmlns="http://schemas.openxmlformats.org/spreadsheetml/2006/main" count="418" uniqueCount="364">
  <si>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</si>
  <si>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</si>
  <si>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</si>
  <si>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</si>
  <si>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</si>
  <si>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</si>
  <si>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</si>
  <si>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</si>
  <si>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</si>
  <si>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</si>
  <si>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</si>
  <si>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</si>
  <si>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</si>
  <si>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</si>
  <si>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</si>
  <si>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</si>
  <si>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</si>
  <si>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</si>
  <si>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</si>
  <si>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</si>
  <si>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</si>
  <si>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</si>
  <si>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</si>
  <si>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</si>
  <si>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</si>
  <si>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</si>
  <si>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</si>
  <si>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</si>
  <si>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</si>
  <si>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</si>
  <si>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</si>
  <si>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</si>
  <si>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</si>
  <si>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</si>
  <si>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</si>
  <si>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</si>
  <si>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</si>
  <si>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</si>
  <si>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</si>
  <si>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</si>
  <si>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</si>
  <si>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</si>
  <si>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</si>
  <si>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</si>
  <si>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</si>
  <si>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</si>
  <si>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</si>
  <si>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</si>
  <si>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</si>
  <si>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</si>
  <si>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</si>
  <si>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</si>
  <si>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</si>
  <si>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</si>
  <si>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</si>
  <si>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</si>
  <si>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</si>
  <si>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</si>
  <si>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</si>
  <si>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</si>
  <si>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</si>
  <si>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</si>
  <si>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</si>
  <si>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</si>
  <si>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</si>
  <si>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</si>
  <si>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</si>
  <si>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</si>
  <si>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</si>
  <si>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</si>
  <si>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</si>
  <si>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</si>
  <si>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</si>
  <si>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</si>
  <si>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</si>
  <si>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</si>
  <si>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</si>
  <si>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</si>
  <si>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</si>
  <si>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</si>
  <si>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</si>
  <si>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</si>
  <si>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</si>
  <si>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</si>
  <si>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</si>
  <si>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</si>
  <si>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</si>
  <si>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</si>
  <si>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</si>
  <si>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</si>
  <si>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</si>
  <si>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</si>
  <si>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</si>
  <si>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</si>
  <si>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</si>
  <si>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</si>
  <si>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</si>
  <si>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</si>
  <si>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</si>
  <si>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</si>
  <si>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</si>
  <si>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</si>
  <si>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</si>
  <si>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</si>
  <si>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</si>
  <si>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</si>
  <si>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</si>
  <si>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</si>
  <si>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</si>
  <si>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</si>
  <si>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</si>
  <si>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</si>
  <si>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</si>
  <si>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</si>
  <si>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</si>
  <si>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</si>
  <si>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</si>
  <si>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</si>
  <si>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</si>
  <si>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</si>
  <si>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</si>
  <si>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</si>
  <si>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</si>
  <si>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</si>
  <si>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</si>
  <si>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</si>
  <si>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</si>
  <si>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</si>
  <si>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</si>
  <si>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</si>
  <si>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</si>
  <si>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</si>
  <si>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</si>
  <si>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</si>
  <si>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</si>
  <si>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</si>
  <si>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</si>
  <si>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</si>
  <si>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</si>
  <si>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</si>
  <si>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</si>
  <si>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</si>
  <si>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</si>
  <si>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</si>
  <si>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</si>
  <si>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</si>
  <si>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</si>
  <si>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</si>
  <si>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</si>
  <si>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</si>
  <si>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</si>
  <si>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</si>
  <si>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</si>
  <si>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</si>
  <si>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</si>
  <si>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</si>
  <si>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</si>
  <si>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</si>
  <si>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</si>
  <si>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</si>
  <si>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</si>
  <si>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</si>
  <si>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</si>
  <si>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</si>
  <si>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</si>
  <si>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</si>
  <si>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</si>
  <si>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</si>
  <si>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</si>
  <si>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</si>
  <si>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</si>
  <si>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</si>
  <si>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</si>
  <si>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</si>
  <si>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</si>
  <si>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</si>
  <si>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</si>
  <si>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</si>
  <si>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</si>
  <si>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</si>
  <si>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</si>
  <si>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</si>
  <si>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</si>
  <si>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</si>
  <si>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</si>
  <si>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</si>
  <si>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</si>
  <si>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</si>
  <si>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</si>
  <si>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</si>
  <si>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</si>
  <si>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</si>
  <si>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</si>
  <si>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</si>
  <si>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</si>
  <si>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</si>
  <si>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</si>
  <si>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</si>
  <si>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</si>
  <si>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</si>
  <si>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</si>
  <si>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</si>
  <si>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</si>
  <si>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</si>
  <si>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</si>
  <si>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</si>
  <si>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</si>
  <si>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</si>
  <si>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</si>
  <si>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</si>
  <si>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</si>
  <si>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</si>
  <si>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</si>
  <si>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</si>
  <si>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</si>
  <si>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</si>
  <si>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</si>
  <si>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</si>
  <si>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</si>
  <si>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</si>
  <si>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</si>
  <si>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</si>
  <si>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</si>
  <si>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</si>
  <si>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</si>
  <si>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</si>
  <si>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</si>
  <si>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</si>
  <si>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</si>
  <si>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</si>
  <si>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</si>
  <si>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</si>
  <si>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</si>
  <si>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</si>
  <si>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</si>
  <si>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</si>
  <si>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</si>
  <si>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</si>
  <si>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</si>
  <si>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</si>
  <si>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</si>
  <si>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</si>
  <si>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</si>
  <si>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</si>
  <si>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</si>
  <si>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</si>
  <si>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</si>
  <si>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</si>
  <si>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</si>
  <si>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</si>
  <si>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</si>
  <si>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</si>
  <si>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</si>
  <si>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</si>
  <si>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</si>
  <si>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</si>
  <si>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</si>
  <si>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</si>
  <si>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</si>
  <si>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</si>
  <si>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</si>
  <si>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</si>
  <si>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</si>
  <si>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</si>
  <si>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</si>
  <si>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</si>
  <si>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</si>
  <si>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</si>
  <si>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</si>
  <si>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</si>
  <si>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</si>
  <si>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</si>
  <si>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</si>
  <si>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</si>
  <si>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</si>
  <si>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</si>
  <si>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</si>
  <si>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</si>
  <si>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</si>
  <si>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</si>
  <si>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</si>
  <si>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</si>
  <si>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</si>
  <si>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</si>
  <si>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</si>
  <si>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</si>
  <si>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</si>
  <si>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</si>
  <si>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</si>
  <si>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</si>
  <si>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</si>
  <si>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</si>
  <si>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</si>
  <si>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</si>
  <si>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</si>
  <si>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</si>
  <si>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</si>
  <si>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</si>
  <si>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</si>
  <si>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</si>
  <si>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</si>
  <si>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</si>
  <si>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</si>
  <si>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</si>
  <si>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</si>
  <si>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</si>
  <si>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</si>
  <si>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</si>
  <si>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</si>
  <si>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</si>
  <si>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</si>
  <si>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</si>
  <si>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</si>
  <si>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</si>
  <si>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</si>
  <si>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</si>
  <si>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</si>
  <si>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</si>
  <si>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</si>
  <si>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</si>
  <si>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</si>
  <si>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</si>
  <si>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</si>
  <si>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</si>
  <si>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</si>
  <si>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</si>
  <si>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</si>
  <si>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</si>
  <si>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</si>
  <si>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</si>
  <si>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</si>
  <si>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</si>
  <si>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</si>
  <si>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</si>
  <si>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</si>
  <si>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</si>
  <si>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</si>
  <si>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</si>
  <si>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</si>
  <si>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</si>
  <si>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</si>
  <si>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</si>
  <si>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</si>
  <si>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</si>
  <si>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</si>
  <si>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</si>
  <si>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</si>
  <si>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</si>
  <si>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</si>
  <si>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</si>
  <si>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 xml:space="preserve">64603058187
</t>
  </si>
  <si>
    <t>01 612 3115</t>
  </si>
  <si>
    <t>Top Računovodstvo Servisi d.o.o.; član INA Grupe</t>
  </si>
  <si>
    <t>Obveznik: INA - Industrija nafte d.d. Zagreb - konsolidirano</t>
  </si>
  <si>
    <t>Obveznik: INA-INDUSTRIJA NAFTE,  d.d. - konsolidirano</t>
  </si>
  <si>
    <t>Iva Ivančić Šimić</t>
  </si>
  <si>
    <t>Iva.Ivancic@trs.ina.hr</t>
  </si>
  <si>
    <t>Sándor Fasimon</t>
  </si>
  <si>
    <t>091 497 2659</t>
  </si>
  <si>
    <t>stanje na dan 30.09.2018.</t>
  </si>
  <si>
    <t>u razdoblju 01.01.2018. do 30.09.2018.</t>
  </si>
  <si>
    <t>1.1.2018.</t>
  </si>
  <si>
    <t>30.9.2018.</t>
  </si>
  <si>
    <t xml:space="preserve">    3. Dobit ili gubitak s osnove ponovnog vrednovanja financijske imovine raspoložive za prodaju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</si>
</sst>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0" fontId="2" fillId="0" borderId="29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 horizontal="left" vertical="center"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Iva.Ivanci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247</v>
      </c>
      <c r="B1" s="157"/>
      <c r="C1" s="15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203" t="s">
        <v>248</v>
      </c>
      <c r="B2" s="204"/>
      <c r="C2" s="204"/>
      <c r="D2" s="205"/>
      <c r="E2" s="119">
        <v>43101</v>
      </c>
      <c r="F2" s="12"/>
      <c r="G2" s="13" t="s">
        <v>249</v>
      </c>
      <c r="H2" s="119">
        <v>43373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206" t="s">
        <v>316</v>
      </c>
      <c r="B4" s="207"/>
      <c r="C4" s="207"/>
      <c r="D4" s="207"/>
      <c r="E4" s="207"/>
      <c r="F4" s="207"/>
      <c r="G4" s="207"/>
      <c r="H4" s="207"/>
      <c r="I4" s="20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5" t="s">
        <v>250</v>
      </c>
      <c r="B6" s="146"/>
      <c r="C6" s="162" t="s">
        <v>322</v>
      </c>
      <c r="D6" s="163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209" t="s">
        <v>251</v>
      </c>
      <c r="B8" s="210"/>
      <c r="C8" s="162" t="s">
        <v>323</v>
      </c>
      <c r="D8" s="163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0" t="s">
        <v>252</v>
      </c>
      <c r="B10" s="201"/>
      <c r="C10" s="162" t="s">
        <v>324</v>
      </c>
      <c r="D10" s="16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202"/>
      <c r="B11" s="20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5" t="s">
        <v>253</v>
      </c>
      <c r="B12" s="146"/>
      <c r="C12" s="164" t="s">
        <v>325</v>
      </c>
      <c r="D12" s="197"/>
      <c r="E12" s="197"/>
      <c r="F12" s="197"/>
      <c r="G12" s="197"/>
      <c r="H12" s="197"/>
      <c r="I12" s="198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5" t="s">
        <v>254</v>
      </c>
      <c r="B14" s="146"/>
      <c r="C14" s="199" t="s">
        <v>326</v>
      </c>
      <c r="D14" s="200"/>
      <c r="E14" s="16"/>
      <c r="F14" s="164" t="s">
        <v>327</v>
      </c>
      <c r="G14" s="197"/>
      <c r="H14" s="197"/>
      <c r="I14" s="198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5" t="s">
        <v>255</v>
      </c>
      <c r="B16" s="146"/>
      <c r="C16" s="164" t="s">
        <v>328</v>
      </c>
      <c r="D16" s="197"/>
      <c r="E16" s="197"/>
      <c r="F16" s="197"/>
      <c r="G16" s="197"/>
      <c r="H16" s="197"/>
      <c r="I16" s="198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5" t="s">
        <v>256</v>
      </c>
      <c r="B18" s="146"/>
      <c r="C18" s="190" t="s">
        <v>329</v>
      </c>
      <c r="D18" s="191"/>
      <c r="E18" s="191"/>
      <c r="F18" s="191"/>
      <c r="G18" s="191"/>
      <c r="H18" s="191"/>
      <c r="I18" s="19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5" t="s">
        <v>257</v>
      </c>
      <c r="B20" s="146"/>
      <c r="C20" s="190" t="s">
        <v>330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5" t="s">
        <v>258</v>
      </c>
      <c r="B22" s="146"/>
      <c r="C22" s="125">
        <v>133</v>
      </c>
      <c r="D22" s="179" t="s">
        <v>327</v>
      </c>
      <c r="E22" s="195"/>
      <c r="F22" s="196"/>
      <c r="G22" s="145"/>
      <c r="H22" s="18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5" t="s">
        <v>259</v>
      </c>
      <c r="B24" s="146"/>
      <c r="C24" s="125">
        <v>21</v>
      </c>
      <c r="D24" s="179" t="s">
        <v>331</v>
      </c>
      <c r="E24" s="180"/>
      <c r="F24" s="180"/>
      <c r="G24" s="181"/>
      <c r="H24" s="51" t="s">
        <v>260</v>
      </c>
      <c r="I24" s="136">
        <v>10992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45" t="s">
        <v>261</v>
      </c>
      <c r="B26" s="146"/>
      <c r="C26" s="120" t="s">
        <v>332</v>
      </c>
      <c r="D26" s="25"/>
      <c r="E26" s="33"/>
      <c r="F26" s="24"/>
      <c r="G26" s="182" t="s">
        <v>262</v>
      </c>
      <c r="H26" s="146"/>
      <c r="I26" s="121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83" t="s">
        <v>263</v>
      </c>
      <c r="B28" s="184"/>
      <c r="C28" s="185"/>
      <c r="D28" s="185"/>
      <c r="E28" s="186" t="s">
        <v>264</v>
      </c>
      <c r="F28" s="187"/>
      <c r="G28" s="187"/>
      <c r="H28" s="188" t="s">
        <v>265</v>
      </c>
      <c r="I28" s="189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74" t="s">
        <v>325</v>
      </c>
      <c r="B30" s="165"/>
      <c r="C30" s="165"/>
      <c r="D30" s="166"/>
      <c r="E30" s="174" t="s">
        <v>339</v>
      </c>
      <c r="F30" s="165"/>
      <c r="G30" s="165"/>
      <c r="H30" s="162" t="s">
        <v>322</v>
      </c>
      <c r="I30" s="163"/>
      <c r="J30" s="10"/>
      <c r="K30" s="10"/>
      <c r="L30" s="10"/>
    </row>
    <row r="31" spans="1:12" ht="12.75">
      <c r="A31" s="93"/>
      <c r="B31" s="22"/>
      <c r="C31" s="21"/>
      <c r="D31" s="177"/>
      <c r="E31" s="177"/>
      <c r="F31" s="177"/>
      <c r="G31" s="178"/>
      <c r="H31" s="16"/>
      <c r="I31" s="100"/>
      <c r="J31" s="10"/>
      <c r="K31" s="10"/>
      <c r="L31" s="10"/>
    </row>
    <row r="32" spans="1:12" ht="12.75">
      <c r="A32" s="174" t="s">
        <v>334</v>
      </c>
      <c r="B32" s="165"/>
      <c r="C32" s="165"/>
      <c r="D32" s="166"/>
      <c r="E32" s="174" t="s">
        <v>340</v>
      </c>
      <c r="F32" s="165"/>
      <c r="G32" s="165"/>
      <c r="H32" s="162" t="s">
        <v>345</v>
      </c>
      <c r="I32" s="163"/>
      <c r="J32" s="10"/>
      <c r="K32" s="10"/>
      <c r="L32" s="10"/>
    </row>
    <row r="33" spans="1:12" ht="12.75">
      <c r="A33" s="126"/>
      <c r="B33" s="127"/>
      <c r="C33" s="128"/>
      <c r="D33" s="129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74" t="s">
        <v>335</v>
      </c>
      <c r="B34" s="175"/>
      <c r="C34" s="175"/>
      <c r="D34" s="176"/>
      <c r="E34" s="174" t="s">
        <v>341</v>
      </c>
      <c r="F34" s="165"/>
      <c r="G34" s="165"/>
      <c r="H34" s="162" t="s">
        <v>346</v>
      </c>
      <c r="I34" s="163"/>
      <c r="J34" s="10"/>
      <c r="K34" s="10"/>
      <c r="L34" s="10"/>
    </row>
    <row r="35" spans="1:12" ht="12.75">
      <c r="A35" s="130"/>
      <c r="B35" s="131"/>
      <c r="C35" s="172"/>
      <c r="D35" s="173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74" t="s">
        <v>336</v>
      </c>
      <c r="B36" s="165"/>
      <c r="C36" s="165"/>
      <c r="D36" s="166"/>
      <c r="E36" s="174" t="s">
        <v>342</v>
      </c>
      <c r="F36" s="165"/>
      <c r="G36" s="165"/>
      <c r="H36" s="162" t="s">
        <v>347</v>
      </c>
      <c r="I36" s="163"/>
      <c r="J36" s="10"/>
      <c r="K36" s="10"/>
      <c r="L36" s="10"/>
    </row>
    <row r="37" spans="1:12" ht="12.75">
      <c r="A37" s="130"/>
      <c r="B37" s="131"/>
      <c r="C37" s="172"/>
      <c r="D37" s="173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74" t="s">
        <v>337</v>
      </c>
      <c r="B38" s="165"/>
      <c r="C38" s="165"/>
      <c r="D38" s="166"/>
      <c r="E38" s="174" t="s">
        <v>343</v>
      </c>
      <c r="F38" s="165"/>
      <c r="G38" s="165"/>
      <c r="H38" s="162" t="s">
        <v>348</v>
      </c>
      <c r="I38" s="163"/>
      <c r="J38" s="10"/>
      <c r="K38" s="10"/>
      <c r="L38" s="10"/>
    </row>
    <row r="39" spans="1:12" ht="12.75">
      <c r="A39" s="130"/>
      <c r="B39" s="131"/>
      <c r="C39" s="132"/>
      <c r="D39" s="133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4" t="s">
        <v>338</v>
      </c>
      <c r="B40" s="165"/>
      <c r="C40" s="165"/>
      <c r="D40" s="166"/>
      <c r="E40" s="174" t="s">
        <v>344</v>
      </c>
      <c r="F40" s="165"/>
      <c r="G40" s="165"/>
      <c r="H40" s="162" t="s">
        <v>349</v>
      </c>
      <c r="I40" s="16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0" t="s">
        <v>266</v>
      </c>
      <c r="B44" s="141"/>
      <c r="C44" s="162" t="s">
        <v>350</v>
      </c>
      <c r="D44" s="163"/>
      <c r="E44" s="26"/>
      <c r="F44" s="164" t="s">
        <v>352</v>
      </c>
      <c r="G44" s="165"/>
      <c r="H44" s="165"/>
      <c r="I44" s="166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40" t="s">
        <v>267</v>
      </c>
      <c r="B46" s="141"/>
      <c r="C46" s="164" t="s">
        <v>355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268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0" t="s">
        <v>269</v>
      </c>
      <c r="B48" s="141"/>
      <c r="C48" s="155" t="s">
        <v>358</v>
      </c>
      <c r="D48" s="143"/>
      <c r="E48" s="144"/>
      <c r="F48" s="16"/>
      <c r="G48" s="51" t="s">
        <v>270</v>
      </c>
      <c r="H48" s="155" t="s">
        <v>351</v>
      </c>
      <c r="I48" s="144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0" t="s">
        <v>256</v>
      </c>
      <c r="B50" s="141"/>
      <c r="C50" s="142" t="s">
        <v>356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5" t="s">
        <v>271</v>
      </c>
      <c r="B52" s="146"/>
      <c r="C52" s="147" t="s">
        <v>357</v>
      </c>
      <c r="D52" s="148"/>
      <c r="E52" s="148"/>
      <c r="F52" s="148"/>
      <c r="G52" s="148"/>
      <c r="H52" s="148"/>
      <c r="I52" s="149"/>
      <c r="J52" s="10"/>
      <c r="K52" s="10"/>
      <c r="L52" s="10"/>
    </row>
    <row r="53" spans="1:12" ht="12.75">
      <c r="A53" s="107"/>
      <c r="B53" s="20"/>
      <c r="C53" s="158" t="s">
        <v>272</v>
      </c>
      <c r="D53" s="158"/>
      <c r="E53" s="158"/>
      <c r="F53" s="158"/>
      <c r="G53" s="158"/>
      <c r="H53" s="15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50" t="s">
        <v>273</v>
      </c>
      <c r="C55" s="151"/>
      <c r="D55" s="151"/>
      <c r="E55" s="15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52" t="s">
        <v>305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7"/>
      <c r="B57" s="152" t="s">
        <v>306</v>
      </c>
      <c r="C57" s="153"/>
      <c r="D57" s="153"/>
      <c r="E57" s="153"/>
      <c r="F57" s="153"/>
      <c r="G57" s="153"/>
      <c r="H57" s="153"/>
      <c r="I57" s="109"/>
      <c r="J57" s="10"/>
      <c r="K57" s="10"/>
      <c r="L57" s="10"/>
    </row>
    <row r="58" spans="1:12" ht="12.75">
      <c r="A58" s="107"/>
      <c r="B58" s="152" t="s">
        <v>307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7"/>
      <c r="B59" s="152" t="s">
        <v>308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275</v>
      </c>
      <c r="F62" s="33"/>
      <c r="G62" s="159" t="s">
        <v>276</v>
      </c>
      <c r="H62" s="160"/>
      <c r="I62" s="16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8"/>
      <c r="H63" s="139"/>
      <c r="I63" s="118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35:D35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Iva.Ivanci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L106" sqref="L106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21" t="s">
        <v>152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359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353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58</v>
      </c>
      <c r="B4" s="227"/>
      <c r="C4" s="227"/>
      <c r="D4" s="227"/>
      <c r="E4" s="227"/>
      <c r="F4" s="227"/>
      <c r="G4" s="227"/>
      <c r="H4" s="228"/>
      <c r="I4" s="58" t="s">
        <v>277</v>
      </c>
      <c r="J4" s="59" t="s">
        <v>318</v>
      </c>
      <c r="K4" s="60" t="s">
        <v>319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7">
        <v>2</v>
      </c>
      <c r="J5" s="56">
        <v>3</v>
      </c>
      <c r="K5" s="56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59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53">
        <f>J9+J16+J26+J35+J39</f>
        <v>14811000000</v>
      </c>
      <c r="K8" s="53">
        <f>K9+K16+K26+K35+K39</f>
        <v>14147000000</v>
      </c>
    </row>
    <row r="9" spans="1:11" ht="12.75">
      <c r="A9" s="229" t="s">
        <v>204</v>
      </c>
      <c r="B9" s="230"/>
      <c r="C9" s="230"/>
      <c r="D9" s="230"/>
      <c r="E9" s="230"/>
      <c r="F9" s="230"/>
      <c r="G9" s="230"/>
      <c r="H9" s="231"/>
      <c r="I9" s="1">
        <v>3</v>
      </c>
      <c r="J9" s="53">
        <f>SUM(J10:J15)</f>
        <v>591000000</v>
      </c>
      <c r="K9" s="53">
        <f>SUM(K10:K15)</f>
        <v>638000000</v>
      </c>
    </row>
    <row r="10" spans="1:11" ht="12.75">
      <c r="A10" s="229" t="s">
        <v>111</v>
      </c>
      <c r="B10" s="230"/>
      <c r="C10" s="230"/>
      <c r="D10" s="230"/>
      <c r="E10" s="230"/>
      <c r="F10" s="230"/>
      <c r="G10" s="230"/>
      <c r="H10" s="231"/>
      <c r="I10" s="1">
        <v>4</v>
      </c>
      <c r="J10" s="7"/>
      <c r="K10" s="7">
        <v>1000000</v>
      </c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168000000</v>
      </c>
      <c r="K11" s="7">
        <v>166000000</v>
      </c>
    </row>
    <row r="12" spans="1:11" ht="12.75">
      <c r="A12" s="229" t="s">
        <v>112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152000000</v>
      </c>
      <c r="K12" s="7">
        <v>152000000</v>
      </c>
    </row>
    <row r="13" spans="1:11" ht="12.75">
      <c r="A13" s="229" t="s">
        <v>207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21000000</v>
      </c>
      <c r="K13" s="7">
        <v>27000000</v>
      </c>
    </row>
    <row r="14" spans="1:11" ht="12.75">
      <c r="A14" s="229" t="s">
        <v>208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250000000</v>
      </c>
      <c r="K14" s="7">
        <v>292000000</v>
      </c>
    </row>
    <row r="15" spans="1:11" ht="12.75">
      <c r="A15" s="229" t="s">
        <v>209</v>
      </c>
      <c r="B15" s="230"/>
      <c r="C15" s="230"/>
      <c r="D15" s="230"/>
      <c r="E15" s="230"/>
      <c r="F15" s="230"/>
      <c r="G15" s="230"/>
      <c r="H15" s="231"/>
      <c r="I15" s="1">
        <v>9</v>
      </c>
      <c r="J15" s="7"/>
      <c r="K15" s="7"/>
    </row>
    <row r="16" spans="1:11" ht="12.75">
      <c r="A16" s="229" t="s">
        <v>205</v>
      </c>
      <c r="B16" s="230"/>
      <c r="C16" s="230"/>
      <c r="D16" s="230"/>
      <c r="E16" s="230"/>
      <c r="F16" s="230"/>
      <c r="G16" s="230"/>
      <c r="H16" s="231"/>
      <c r="I16" s="1">
        <v>10</v>
      </c>
      <c r="J16" s="53">
        <f>SUM(J17:J25)</f>
        <v>12031000000</v>
      </c>
      <c r="K16" s="53">
        <f>SUM(K17:K25)</f>
        <v>11731000000</v>
      </c>
    </row>
    <row r="17" spans="1:11" ht="12.75">
      <c r="A17" s="229" t="s">
        <v>210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1262000000</v>
      </c>
      <c r="K17" s="7">
        <v>1276000000</v>
      </c>
    </row>
    <row r="18" spans="1:11" ht="12.75">
      <c r="A18" s="229" t="s">
        <v>246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5401000000</v>
      </c>
      <c r="K18" s="7">
        <v>5063000000</v>
      </c>
    </row>
    <row r="19" spans="1:11" ht="12.75">
      <c r="A19" s="229" t="s">
        <v>211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3202000000</v>
      </c>
      <c r="K19" s="7">
        <v>3259000000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226000000</v>
      </c>
      <c r="K20" s="7">
        <v>246000000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/>
      <c r="K21" s="7"/>
    </row>
    <row r="22" spans="1:11" ht="12.75">
      <c r="A22" s="229" t="s">
        <v>71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15000000</v>
      </c>
      <c r="K22" s="7">
        <v>93000000</v>
      </c>
    </row>
    <row r="23" spans="1:11" ht="12.75">
      <c r="A23" s="229" t="s">
        <v>72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1923000000</v>
      </c>
      <c r="K23" s="7">
        <v>1792000000</v>
      </c>
    </row>
    <row r="24" spans="1:11" ht="12.75">
      <c r="A24" s="229" t="s">
        <v>73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2000000</v>
      </c>
      <c r="K24" s="7">
        <v>2000000</v>
      </c>
    </row>
    <row r="25" spans="1:11" ht="12.75">
      <c r="A25" s="229" t="s">
        <v>74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/>
      <c r="K25" s="7"/>
    </row>
    <row r="26" spans="1:11" ht="12.75">
      <c r="A26" s="229" t="s">
        <v>189</v>
      </c>
      <c r="B26" s="230"/>
      <c r="C26" s="230"/>
      <c r="D26" s="230"/>
      <c r="E26" s="230"/>
      <c r="F26" s="230"/>
      <c r="G26" s="230"/>
      <c r="H26" s="231"/>
      <c r="I26" s="1">
        <v>20</v>
      </c>
      <c r="J26" s="53">
        <f>SUM(J27:J34)</f>
        <v>678000000</v>
      </c>
      <c r="K26" s="53">
        <f>SUM(K27:K34)</f>
        <v>529000000</v>
      </c>
    </row>
    <row r="27" spans="1:11" ht="12.75">
      <c r="A27" s="229" t="s">
        <v>75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/>
      <c r="K27" s="7"/>
    </row>
    <row r="28" spans="1:11" ht="12.75">
      <c r="A28" s="229" t="s">
        <v>76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/>
      <c r="K28" s="7"/>
    </row>
    <row r="29" spans="1:11" ht="12.75">
      <c r="A29" s="229" t="s">
        <v>77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6000000</v>
      </c>
      <c r="K29" s="7">
        <v>10000000</v>
      </c>
    </row>
    <row r="30" spans="1:11" ht="12.75">
      <c r="A30" s="229" t="s">
        <v>82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83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/>
      <c r="K31" s="7"/>
    </row>
    <row r="32" spans="1:11" ht="12.75">
      <c r="A32" s="229" t="s">
        <v>84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7000000</v>
      </c>
      <c r="K32" s="7">
        <v>7000000</v>
      </c>
    </row>
    <row r="33" spans="1:11" ht="12.75">
      <c r="A33" s="229" t="s">
        <v>78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665000000</v>
      </c>
      <c r="K33" s="7">
        <v>512000000</v>
      </c>
    </row>
    <row r="34" spans="1:11" ht="12.75">
      <c r="A34" s="229" t="s">
        <v>182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ht="12.75">
      <c r="A35" s="229" t="s">
        <v>183</v>
      </c>
      <c r="B35" s="230"/>
      <c r="C35" s="230"/>
      <c r="D35" s="230"/>
      <c r="E35" s="230"/>
      <c r="F35" s="230"/>
      <c r="G35" s="230"/>
      <c r="H35" s="231"/>
      <c r="I35" s="1">
        <v>29</v>
      </c>
      <c r="J35" s="53">
        <f>SUM(J36:J38)</f>
        <v>60000000</v>
      </c>
      <c r="K35" s="53">
        <f>SUM(K36:K38)</f>
        <v>53000000</v>
      </c>
    </row>
    <row r="36" spans="1:11" ht="12.75">
      <c r="A36" s="229" t="s">
        <v>79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 ht="12.75">
      <c r="A37" s="229" t="s">
        <v>80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60000000</v>
      </c>
      <c r="K37" s="7">
        <v>52000000</v>
      </c>
    </row>
    <row r="38" spans="1:11" ht="12.75">
      <c r="A38" s="229" t="s">
        <v>81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/>
      <c r="K38" s="7">
        <v>1000000</v>
      </c>
    </row>
    <row r="39" spans="1:11" ht="12.75">
      <c r="A39" s="229" t="s">
        <v>184</v>
      </c>
      <c r="B39" s="230"/>
      <c r="C39" s="230"/>
      <c r="D39" s="230"/>
      <c r="E39" s="230"/>
      <c r="F39" s="230"/>
      <c r="G39" s="230"/>
      <c r="H39" s="231"/>
      <c r="I39" s="1">
        <v>33</v>
      </c>
      <c r="J39" s="53">
        <v>1451000000</v>
      </c>
      <c r="K39" s="7">
        <v>1196000000</v>
      </c>
    </row>
    <row r="40" spans="1:11" ht="12.75">
      <c r="A40" s="218" t="s">
        <v>239</v>
      </c>
      <c r="B40" s="219"/>
      <c r="C40" s="219"/>
      <c r="D40" s="219"/>
      <c r="E40" s="219"/>
      <c r="F40" s="219"/>
      <c r="G40" s="219"/>
      <c r="H40" s="220"/>
      <c r="I40" s="1">
        <v>34</v>
      </c>
      <c r="J40" s="53">
        <f>J41+J49+J56+J64</f>
        <v>4384000000</v>
      </c>
      <c r="K40" s="53">
        <f>K41+K49+K56+K64</f>
        <v>6297000000</v>
      </c>
    </row>
    <row r="41" spans="1:11" ht="12.75">
      <c r="A41" s="229" t="s">
        <v>99</v>
      </c>
      <c r="B41" s="230"/>
      <c r="C41" s="230"/>
      <c r="D41" s="230"/>
      <c r="E41" s="230"/>
      <c r="F41" s="230"/>
      <c r="G41" s="230"/>
      <c r="H41" s="231"/>
      <c r="I41" s="1">
        <v>35</v>
      </c>
      <c r="J41" s="53">
        <f>SUM(J42:J48)</f>
        <v>2272000000</v>
      </c>
      <c r="K41" s="53">
        <f>SUM(K42:K48)</f>
        <v>3142000000</v>
      </c>
    </row>
    <row r="42" spans="1:11" ht="12.75">
      <c r="A42" s="229" t="s">
        <v>116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707000000</v>
      </c>
      <c r="K42" s="7">
        <v>1065000000</v>
      </c>
    </row>
    <row r="43" spans="1:11" ht="12.75">
      <c r="A43" s="229" t="s">
        <v>117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747000000</v>
      </c>
      <c r="K43" s="7">
        <v>1049000000</v>
      </c>
    </row>
    <row r="44" spans="1:11" ht="12.75">
      <c r="A44" s="229" t="s">
        <v>85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693000000</v>
      </c>
      <c r="K44" s="7">
        <v>902000000</v>
      </c>
    </row>
    <row r="45" spans="1:11" ht="12.75">
      <c r="A45" s="229" t="s">
        <v>86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117000000</v>
      </c>
      <c r="K45" s="7">
        <v>115000000</v>
      </c>
    </row>
    <row r="46" spans="1:11" ht="12.75">
      <c r="A46" s="229" t="s">
        <v>87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/>
      <c r="K46" s="7"/>
    </row>
    <row r="47" spans="1:11" ht="12.75">
      <c r="A47" s="229" t="s">
        <v>88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8000000</v>
      </c>
      <c r="K47" s="7">
        <v>11000000</v>
      </c>
    </row>
    <row r="48" spans="1:11" ht="12.75">
      <c r="A48" s="229" t="s">
        <v>89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 ht="12.75">
      <c r="A49" s="229" t="s">
        <v>100</v>
      </c>
      <c r="B49" s="230"/>
      <c r="C49" s="230"/>
      <c r="D49" s="230"/>
      <c r="E49" s="230"/>
      <c r="F49" s="230"/>
      <c r="G49" s="230"/>
      <c r="H49" s="231"/>
      <c r="I49" s="1">
        <v>43</v>
      </c>
      <c r="J49" s="53">
        <f>SUM(J50:J55)</f>
        <v>1613000000</v>
      </c>
      <c r="K49" s="53">
        <f>SUM(K50:K55)</f>
        <v>2432000000</v>
      </c>
    </row>
    <row r="50" spans="1:11" ht="12.75">
      <c r="A50" s="229" t="s">
        <v>199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/>
    </row>
    <row r="51" spans="1:11" ht="12.75">
      <c r="A51" s="229" t="s">
        <v>200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1393000000</v>
      </c>
      <c r="K51" s="7">
        <v>2091000000</v>
      </c>
    </row>
    <row r="52" spans="1:11" ht="12.75">
      <c r="A52" s="229" t="s">
        <v>201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/>
      <c r="K52" s="7"/>
    </row>
    <row r="53" spans="1:11" ht="12.75">
      <c r="A53" s="229" t="s">
        <v>202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3000000</v>
      </c>
      <c r="K53" s="7">
        <v>1000000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129000000</v>
      </c>
      <c r="K54" s="7">
        <v>220000000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88000000</v>
      </c>
      <c r="K55" s="7">
        <v>120000000</v>
      </c>
    </row>
    <row r="56" spans="1:11" ht="12.75">
      <c r="A56" s="229" t="s">
        <v>101</v>
      </c>
      <c r="B56" s="230"/>
      <c r="C56" s="230"/>
      <c r="D56" s="230"/>
      <c r="E56" s="230"/>
      <c r="F56" s="230"/>
      <c r="G56" s="230"/>
      <c r="H56" s="231"/>
      <c r="I56" s="1">
        <v>50</v>
      </c>
      <c r="J56" s="53">
        <f>SUM(J57:J63)</f>
        <v>71000000</v>
      </c>
      <c r="K56" s="53">
        <v>56000000</v>
      </c>
    </row>
    <row r="57" spans="1:11" ht="12.75">
      <c r="A57" s="229" t="s">
        <v>75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/>
      <c r="K57" s="7"/>
    </row>
    <row r="58" spans="1:11" ht="12.75">
      <c r="A58" s="229" t="s">
        <v>76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/>
      <c r="K58" s="7"/>
    </row>
    <row r="59" spans="1:11" ht="12.75">
      <c r="A59" s="229" t="s">
        <v>241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/>
      <c r="K59" s="7"/>
    </row>
    <row r="60" spans="1:11" ht="12.75">
      <c r="A60" s="229" t="s">
        <v>82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/>
      <c r="K60" s="7"/>
    </row>
    <row r="61" spans="1:11" ht="12.75">
      <c r="A61" s="229" t="s">
        <v>83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/>
      <c r="K61" s="7"/>
    </row>
    <row r="62" spans="1:11" ht="12.75">
      <c r="A62" s="229" t="s">
        <v>84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5000000</v>
      </c>
      <c r="K62" s="7">
        <v>4000000</v>
      </c>
    </row>
    <row r="63" spans="1:11" ht="12.75">
      <c r="A63" s="229" t="s">
        <v>45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66000000</v>
      </c>
      <c r="K63" s="7">
        <v>52000000</v>
      </c>
    </row>
    <row r="64" spans="1:11" ht="12.75">
      <c r="A64" s="229" t="s">
        <v>206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428000000</v>
      </c>
      <c r="K64" s="7">
        <v>667000000</v>
      </c>
    </row>
    <row r="65" spans="1:11" ht="12.75">
      <c r="A65" s="218" t="s">
        <v>55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68000000</v>
      </c>
      <c r="K65" s="7">
        <v>70000000</v>
      </c>
    </row>
    <row r="66" spans="1:11" ht="12.75">
      <c r="A66" s="218" t="s">
        <v>240</v>
      </c>
      <c r="B66" s="219"/>
      <c r="C66" s="219"/>
      <c r="D66" s="219"/>
      <c r="E66" s="219"/>
      <c r="F66" s="219"/>
      <c r="G66" s="219"/>
      <c r="H66" s="220"/>
      <c r="I66" s="1">
        <v>60</v>
      </c>
      <c r="J66" s="53">
        <f>J7+J8+J40+J65</f>
        <v>19263000000</v>
      </c>
      <c r="K66" s="53">
        <f>K7+K8+K40+K65</f>
        <v>20514000000</v>
      </c>
    </row>
    <row r="67" spans="1:11" ht="12.75">
      <c r="A67" s="232" t="s">
        <v>90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57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5" t="s">
        <v>190</v>
      </c>
      <c r="B69" s="216"/>
      <c r="C69" s="216"/>
      <c r="D69" s="216"/>
      <c r="E69" s="216"/>
      <c r="F69" s="216"/>
      <c r="G69" s="216"/>
      <c r="H69" s="217"/>
      <c r="I69" s="3">
        <v>62</v>
      </c>
      <c r="J69" s="54">
        <f>J70+J71+J72+J78+J79+J82+J85</f>
        <v>11526000000</v>
      </c>
      <c r="K69" s="54">
        <f>K70+K71+K72+K78+K79+K82+K85</f>
        <v>11727000000</v>
      </c>
    </row>
    <row r="70" spans="1:11" ht="12.75">
      <c r="A70" s="229" t="s">
        <v>140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9000000000</v>
      </c>
      <c r="K70" s="7">
        <v>9000000000</v>
      </c>
    </row>
    <row r="71" spans="1:11" ht="12.75">
      <c r="A71" s="229" t="s">
        <v>141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/>
      <c r="K71" s="7"/>
    </row>
    <row r="72" spans="1:11" ht="12.75">
      <c r="A72" s="229" t="s">
        <v>142</v>
      </c>
      <c r="B72" s="230"/>
      <c r="C72" s="230"/>
      <c r="D72" s="230"/>
      <c r="E72" s="230"/>
      <c r="F72" s="230"/>
      <c r="G72" s="230"/>
      <c r="H72" s="231"/>
      <c r="I72" s="1">
        <v>65</v>
      </c>
      <c r="J72" s="53">
        <f>J73+J74-J75+J76+J77</f>
        <v>1544000000</v>
      </c>
      <c r="K72" s="53">
        <f>K73+K74-K75+K76+K77</f>
        <v>1639000000</v>
      </c>
    </row>
    <row r="73" spans="1:11" ht="12.75">
      <c r="A73" s="229" t="s">
        <v>143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28000000</v>
      </c>
      <c r="K73" s="7">
        <v>99000000</v>
      </c>
    </row>
    <row r="74" spans="1:11" ht="12.75">
      <c r="A74" s="229" t="s">
        <v>144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/>
      <c r="K74" s="7"/>
    </row>
    <row r="75" spans="1:11" ht="12.75">
      <c r="A75" s="229" t="s">
        <v>132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/>
      <c r="K75" s="7"/>
    </row>
    <row r="76" spans="1:11" ht="12.75">
      <c r="A76" s="229" t="s">
        <v>133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>
      <c r="A77" s="229" t="s">
        <v>134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1516000000</v>
      </c>
      <c r="K77" s="7">
        <v>1540000000</v>
      </c>
    </row>
    <row r="78" spans="1:11" ht="12.75">
      <c r="A78" s="229" t="s">
        <v>135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289000000</v>
      </c>
      <c r="K78" s="7">
        <v>163000000</v>
      </c>
    </row>
    <row r="79" spans="1:11" ht="12.75">
      <c r="A79" s="229" t="s">
        <v>237</v>
      </c>
      <c r="B79" s="230"/>
      <c r="C79" s="230"/>
      <c r="D79" s="230"/>
      <c r="E79" s="230"/>
      <c r="F79" s="230"/>
      <c r="G79" s="230"/>
      <c r="H79" s="231"/>
      <c r="I79" s="1">
        <v>72</v>
      </c>
      <c r="J79" s="53">
        <f>J80-J81</f>
        <v>-393000000</v>
      </c>
      <c r="K79" s="53">
        <f>K80-K81</f>
        <v>-142000000</v>
      </c>
    </row>
    <row r="80" spans="1:11" ht="12.75">
      <c r="A80" s="238" t="s">
        <v>168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/>
      <c r="K80" s="7"/>
    </row>
    <row r="81" spans="1:11" ht="12.75">
      <c r="A81" s="238" t="s">
        <v>169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393000000</v>
      </c>
      <c r="K81" s="7">
        <v>142000000</v>
      </c>
    </row>
    <row r="82" spans="1:11" ht="12.75">
      <c r="A82" s="229" t="s">
        <v>238</v>
      </c>
      <c r="B82" s="230"/>
      <c r="C82" s="230"/>
      <c r="D82" s="230"/>
      <c r="E82" s="230"/>
      <c r="F82" s="230"/>
      <c r="G82" s="230"/>
      <c r="H82" s="231"/>
      <c r="I82" s="1">
        <v>75</v>
      </c>
      <c r="J82" s="53">
        <f>J83-J84</f>
        <v>1220000000</v>
      </c>
      <c r="K82" s="53">
        <f>K83-K84</f>
        <v>1056000000</v>
      </c>
    </row>
    <row r="83" spans="1:11" ht="12.75">
      <c r="A83" s="238" t="s">
        <v>170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1220000000</v>
      </c>
      <c r="K83" s="7">
        <v>1056000000</v>
      </c>
    </row>
    <row r="84" spans="1:11" ht="12.75">
      <c r="A84" s="238" t="s">
        <v>171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9" t="s">
        <v>172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-134000000</v>
      </c>
      <c r="K85" s="7">
        <v>11000000</v>
      </c>
    </row>
    <row r="86" spans="1:11" ht="12.75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3">
        <f>SUM(J87:J89)</f>
        <v>3509000000</v>
      </c>
      <c r="K86" s="53">
        <f>SUM(K87:K89)</f>
        <v>3504000000</v>
      </c>
    </row>
    <row r="87" spans="1:11" ht="12.75">
      <c r="A87" s="229" t="s">
        <v>128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78000000</v>
      </c>
      <c r="K87" s="7">
        <v>78000000</v>
      </c>
    </row>
    <row r="88" spans="1:11" ht="12.75">
      <c r="A88" s="229" t="s">
        <v>129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/>
      <c r="K88" s="7"/>
    </row>
    <row r="89" spans="1:11" ht="12.75">
      <c r="A89" s="229" t="s">
        <v>130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3431000000</v>
      </c>
      <c r="K89" s="7">
        <v>3426000000</v>
      </c>
    </row>
    <row r="90" spans="1:11" ht="12.75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53">
        <f>SUM(J91:J99)</f>
        <v>188000000</v>
      </c>
      <c r="K90" s="53">
        <f>SUM(K91:K99)</f>
        <v>57000000</v>
      </c>
    </row>
    <row r="91" spans="1:11" ht="12.75">
      <c r="A91" s="229" t="s">
        <v>131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1" ht="12.75">
      <c r="A92" s="229" t="s">
        <v>242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/>
      <c r="K92" s="7"/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122000000</v>
      </c>
      <c r="K93" s="7"/>
    </row>
    <row r="94" spans="1:11" ht="12.75">
      <c r="A94" s="229" t="s">
        <v>243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/>
      <c r="K94" s="7"/>
    </row>
    <row r="95" spans="1:11" ht="12.75">
      <c r="A95" s="229" t="s">
        <v>244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/>
      <c r="K95" s="7"/>
    </row>
    <row r="96" spans="1:11" ht="12.75">
      <c r="A96" s="229" t="s">
        <v>245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 ht="12.75">
      <c r="A97" s="229" t="s">
        <v>93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 ht="12.75">
      <c r="A98" s="229" t="s">
        <v>91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52000000</v>
      </c>
      <c r="K98" s="7">
        <v>46000000</v>
      </c>
    </row>
    <row r="99" spans="1:11" ht="12.75">
      <c r="A99" s="229" t="s">
        <v>92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14000000</v>
      </c>
      <c r="K99" s="7">
        <v>11000000</v>
      </c>
    </row>
    <row r="100" spans="1:11" ht="12.75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3">
        <f>SUM(J101:J112)</f>
        <v>3841000000</v>
      </c>
      <c r="K100" s="53">
        <f>SUM(K101:K112)</f>
        <v>5120000000</v>
      </c>
    </row>
    <row r="101" spans="1:11" ht="12.75">
      <c r="A101" s="229" t="s">
        <v>131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/>
    </row>
    <row r="102" spans="1:11" ht="12.75">
      <c r="A102" s="229" t="s">
        <v>242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/>
      <c r="K102" s="7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1703000000</v>
      </c>
      <c r="K103" s="7">
        <v>1804000000</v>
      </c>
    </row>
    <row r="104" spans="1:11" ht="12.75">
      <c r="A104" s="229" t="s">
        <v>243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66000000</v>
      </c>
      <c r="K104" s="7">
        <v>50000000</v>
      </c>
    </row>
    <row r="105" spans="1:11" ht="12.75">
      <c r="A105" s="229" t="s">
        <v>244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1171000000</v>
      </c>
      <c r="K105" s="7">
        <v>2082000000</v>
      </c>
    </row>
    <row r="106" spans="1:11" ht="12.75">
      <c r="A106" s="229" t="s">
        <v>245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/>
      <c r="K106" s="7"/>
    </row>
    <row r="107" spans="1:11" ht="12.75">
      <c r="A107" s="229" t="s">
        <v>93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/>
      <c r="K107" s="7"/>
    </row>
    <row r="108" spans="1:11" ht="12.75">
      <c r="A108" s="229" t="s">
        <v>94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99000000</v>
      </c>
      <c r="K108" s="7">
        <v>84000000</v>
      </c>
    </row>
    <row r="109" spans="1:11" ht="12.75">
      <c r="A109" s="229" t="s">
        <v>95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626000000</v>
      </c>
      <c r="K109" s="7">
        <v>882000000</v>
      </c>
    </row>
    <row r="110" spans="1:11" ht="12.75">
      <c r="A110" s="229" t="s">
        <v>98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/>
      <c r="K110" s="7"/>
    </row>
    <row r="111" spans="1:11" ht="12.75">
      <c r="A111" s="229" t="s">
        <v>96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 ht="12.75">
      <c r="A112" s="229" t="s">
        <v>97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176000000</v>
      </c>
      <c r="K112" s="7">
        <v>218000000</v>
      </c>
    </row>
    <row r="113" spans="1:11" ht="12.75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199000000</v>
      </c>
      <c r="K113" s="7">
        <v>106000000</v>
      </c>
    </row>
    <row r="114" spans="1:11" ht="12.75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3">
        <f>J69+J86+J90+J100+J113</f>
        <v>19263000000</v>
      </c>
      <c r="K114" s="53">
        <f>K69+K86+K90+K100+K113</f>
        <v>20514000000</v>
      </c>
    </row>
    <row r="115" spans="1:11" ht="12.75">
      <c r="A115" s="243" t="s">
        <v>56</v>
      </c>
      <c r="B115" s="244"/>
      <c r="C115" s="244"/>
      <c r="D115" s="244"/>
      <c r="E115" s="244"/>
      <c r="F115" s="244"/>
      <c r="G115" s="244"/>
      <c r="H115" s="245"/>
      <c r="I115" s="2">
        <v>108</v>
      </c>
      <c r="J115" s="8"/>
      <c r="K115" s="8"/>
    </row>
    <row r="116" spans="1:11" ht="12.75">
      <c r="A116" s="235" t="s">
        <v>309</v>
      </c>
      <c r="B116" s="246"/>
      <c r="C116" s="246"/>
      <c r="D116" s="246"/>
      <c r="E116" s="246"/>
      <c r="F116" s="246"/>
      <c r="G116" s="246"/>
      <c r="H116" s="246"/>
      <c r="I116" s="247"/>
      <c r="J116" s="247"/>
      <c r="K116" s="248"/>
    </row>
    <row r="117" spans="1:11" ht="12.75">
      <c r="A117" s="215" t="s">
        <v>185</v>
      </c>
      <c r="B117" s="216"/>
      <c r="C117" s="216"/>
      <c r="D117" s="216"/>
      <c r="E117" s="216"/>
      <c r="F117" s="216"/>
      <c r="G117" s="216"/>
      <c r="H117" s="216"/>
      <c r="I117" s="249"/>
      <c r="J117" s="249"/>
      <c r="K117" s="250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11660000000</v>
      </c>
      <c r="K118" s="7">
        <v>11716000000</v>
      </c>
    </row>
    <row r="119" spans="1:11" ht="12.75">
      <c r="A119" s="251" t="s">
        <v>9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>
        <v>-134000000</v>
      </c>
      <c r="K119" s="8">
        <v>11000000</v>
      </c>
    </row>
    <row r="120" spans="1:11" ht="12.75">
      <c r="A120" s="254" t="s">
        <v>310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4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:K69 L1:IV65536 J71:K72 J74:K65536"/>
    <dataValidation type="whole" operator="greaterThanOrEqual" allowBlank="1" showInputMessage="1" showErrorMessage="1" errorTitle="Pogrešan unos" error="Mogu se unijeti samo cjelobrojne pozitivne vrijednosti." sqref="J73: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Normal="90" zoomScaleSheetLayoutView="100" zoomScalePageLayoutView="0" workbookViewId="0" topLeftCell="A1">
      <selection activeCell="K77" sqref="K77"/>
    </sheetView>
  </sheetViews>
  <sheetFormatPr defaultColWidth="9.140625" defaultRowHeight="12.75"/>
  <cols>
    <col min="1" max="6" width="9.140625" style="52" customWidth="1"/>
    <col min="7" max="7" width="7.57421875" style="52" customWidth="1"/>
    <col min="8" max="8" width="16.7109375" style="52" customWidth="1"/>
    <col min="9" max="9" width="8.00390625" style="52" customWidth="1"/>
    <col min="10" max="10" width="15.8515625" style="52" customWidth="1"/>
    <col min="11" max="11" width="12.28125" style="52" customWidth="1"/>
    <col min="12" max="12" width="13.7109375" style="52" customWidth="1"/>
    <col min="13" max="13" width="11.7109375" style="52" bestFit="1" customWidth="1"/>
    <col min="14" max="16384" width="9.140625" style="52" customWidth="1"/>
  </cols>
  <sheetData>
    <row r="1" spans="1:13" ht="12.75" customHeight="1">
      <c r="A1" s="221" t="s">
        <v>153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65" t="s">
        <v>360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6" t="s">
        <v>353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</row>
    <row r="4" spans="1:13" ht="23.25">
      <c r="A4" s="257" t="s">
        <v>58</v>
      </c>
      <c r="B4" s="257"/>
      <c r="C4" s="257"/>
      <c r="D4" s="257"/>
      <c r="E4" s="257"/>
      <c r="F4" s="257"/>
      <c r="G4" s="257"/>
      <c r="H4" s="257"/>
      <c r="I4" s="58" t="s">
        <v>278</v>
      </c>
      <c r="J4" s="258" t="s">
        <v>318</v>
      </c>
      <c r="K4" s="258"/>
      <c r="L4" s="258" t="s">
        <v>319</v>
      </c>
      <c r="M4" s="258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5" t="s">
        <v>26</v>
      </c>
      <c r="B7" s="216"/>
      <c r="C7" s="216"/>
      <c r="D7" s="216"/>
      <c r="E7" s="216"/>
      <c r="F7" s="216"/>
      <c r="G7" s="216"/>
      <c r="H7" s="217"/>
      <c r="I7" s="3">
        <v>111</v>
      </c>
      <c r="J7" s="54">
        <f>SUM(J8:J9)</f>
        <v>13853000000</v>
      </c>
      <c r="K7" s="54">
        <f>SUM(K8:K9)</f>
        <v>5170000000</v>
      </c>
      <c r="L7" s="54">
        <f>SUM(L8:L9)</f>
        <v>16750000000</v>
      </c>
      <c r="M7" s="54">
        <f>SUM(M8:M9)</f>
        <v>6958000000</v>
      </c>
    </row>
    <row r="8" spans="1:13" ht="12.75">
      <c r="A8" s="218" t="s">
        <v>151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13466000000</v>
      </c>
      <c r="K8" s="7">
        <v>5080000000</v>
      </c>
      <c r="L8" s="7">
        <v>16227000000</v>
      </c>
      <c r="M8" s="7">
        <v>6731000000</v>
      </c>
    </row>
    <row r="9" spans="1:13" ht="12.75">
      <c r="A9" s="218" t="s">
        <v>102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387000000</v>
      </c>
      <c r="K9" s="7">
        <v>90000000</v>
      </c>
      <c r="L9" s="7">
        <v>523000000</v>
      </c>
      <c r="M9" s="7">
        <v>227000000</v>
      </c>
    </row>
    <row r="10" spans="1:15" ht="12.75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3">
        <f>J11+J12+J16+J20+J21+J22+J25+J26</f>
        <v>12556000000</v>
      </c>
      <c r="K10" s="53">
        <f>K11+K12+K16+K20+K21+K22+K25+K26</f>
        <v>4783000000</v>
      </c>
      <c r="L10" s="53">
        <f>L11+L12+L16+L20+L21+L22+L25+L26</f>
        <v>15310000000</v>
      </c>
      <c r="M10" s="53">
        <f>M11+M12+M16+M20+M21+M22+M25+M26</f>
        <v>6299000000</v>
      </c>
      <c r="O10" s="71"/>
    </row>
    <row r="11" spans="1:13" ht="12.75">
      <c r="A11" s="218" t="s">
        <v>103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-244000000</v>
      </c>
      <c r="K11" s="7">
        <v>9000000</v>
      </c>
      <c r="L11" s="7">
        <v>-530000000</v>
      </c>
      <c r="M11" s="7">
        <v>-307000000</v>
      </c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3">
        <f>SUM(J13:J15)</f>
        <v>10213000000</v>
      </c>
      <c r="K12" s="53">
        <f>SUM(K13:K15)</f>
        <v>3723000000</v>
      </c>
      <c r="L12" s="53">
        <f>SUM(L13:L15)</f>
        <v>13065000000</v>
      </c>
      <c r="M12" s="53">
        <f>SUM(M13:M15)</f>
        <v>5602000000</v>
      </c>
    </row>
    <row r="13" spans="1:13" ht="12.75">
      <c r="A13" s="229" t="s">
        <v>145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6460000000</v>
      </c>
      <c r="K13" s="7">
        <v>2262000000</v>
      </c>
      <c r="L13" s="7">
        <v>8395000000</v>
      </c>
      <c r="M13" s="7">
        <v>3783000000</v>
      </c>
    </row>
    <row r="14" spans="1:13" ht="12.75">
      <c r="A14" s="229" t="s">
        <v>146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2430000000</v>
      </c>
      <c r="K14" s="7">
        <v>992000000</v>
      </c>
      <c r="L14" s="7">
        <v>2868000000</v>
      </c>
      <c r="M14" s="7">
        <v>1155000000</v>
      </c>
    </row>
    <row r="15" spans="1:13" ht="12.75">
      <c r="A15" s="229" t="s">
        <v>60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1323000000</v>
      </c>
      <c r="K15" s="7">
        <v>469000000</v>
      </c>
      <c r="L15" s="7">
        <v>1802000000</v>
      </c>
      <c r="M15" s="7">
        <v>664000000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3">
        <f>SUM(J17:J19)</f>
        <v>1198000000</v>
      </c>
      <c r="K16" s="53">
        <f>SUM(K17:K19)</f>
        <v>375000000</v>
      </c>
      <c r="L16" s="53">
        <f>SUM(L17:L19)</f>
        <v>1253000000</v>
      </c>
      <c r="M16" s="53">
        <f>SUM(M17:M19)</f>
        <v>385000000</v>
      </c>
    </row>
    <row r="17" spans="1:13" ht="12.75">
      <c r="A17" s="229" t="s">
        <v>61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729000000</v>
      </c>
      <c r="K17" s="7">
        <v>231000000</v>
      </c>
      <c r="L17" s="7">
        <v>750000000</v>
      </c>
      <c r="M17" s="7">
        <v>231000000</v>
      </c>
    </row>
    <row r="18" spans="1:16" ht="12.75">
      <c r="A18" s="229" t="s">
        <v>62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287000000</v>
      </c>
      <c r="K18" s="7">
        <v>86000000</v>
      </c>
      <c r="L18" s="7">
        <v>316000000</v>
      </c>
      <c r="M18" s="7">
        <v>95000000</v>
      </c>
      <c r="P18" s="134"/>
    </row>
    <row r="19" spans="1:16" ht="12.75">
      <c r="A19" s="229" t="s">
        <v>63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182000000</v>
      </c>
      <c r="K19" s="7">
        <v>58000000</v>
      </c>
      <c r="L19" s="7">
        <v>187000000</v>
      </c>
      <c r="M19" s="7">
        <v>59000000</v>
      </c>
      <c r="P19" s="134"/>
    </row>
    <row r="20" spans="1:16" ht="12.75">
      <c r="A20" s="218" t="s">
        <v>104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1332000000</v>
      </c>
      <c r="K20" s="7">
        <v>456000000</v>
      </c>
      <c r="L20" s="7">
        <v>1245000000</v>
      </c>
      <c r="M20" s="7">
        <v>407000000</v>
      </c>
      <c r="P20" s="134"/>
    </row>
    <row r="21" spans="1:16" ht="12.75">
      <c r="A21" s="218" t="s">
        <v>105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365000000</v>
      </c>
      <c r="K21" s="7">
        <v>139000000</v>
      </c>
      <c r="L21" s="7">
        <v>409000000</v>
      </c>
      <c r="M21" s="7">
        <v>156000000</v>
      </c>
      <c r="P21" s="134"/>
    </row>
    <row r="22" spans="1:16" ht="12.75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3">
        <f>J23+J24</f>
        <v>8000000</v>
      </c>
      <c r="K22" s="53">
        <f>K23+K24</f>
        <v>79000000</v>
      </c>
      <c r="L22" s="53">
        <f>L23+L24</f>
        <v>-107000000</v>
      </c>
      <c r="M22" s="53">
        <f>M23+M24</f>
        <v>21000000</v>
      </c>
      <c r="P22" s="135"/>
    </row>
    <row r="23" spans="1:13" ht="12.75">
      <c r="A23" s="229" t="s">
        <v>136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>
        <v>51000000</v>
      </c>
      <c r="K23" s="7">
        <v>48000000</v>
      </c>
      <c r="L23" s="7"/>
      <c r="M23" s="7">
        <v>7000000</v>
      </c>
    </row>
    <row r="24" spans="1:13" ht="12.75">
      <c r="A24" s="229" t="s">
        <v>137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-43000000</v>
      </c>
      <c r="K24" s="7">
        <v>31000000</v>
      </c>
      <c r="L24" s="7">
        <v>-107000000</v>
      </c>
      <c r="M24" s="7">
        <v>14000000</v>
      </c>
    </row>
    <row r="25" spans="1:16" ht="12.75">
      <c r="A25" s="218" t="s">
        <v>106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-316000000</v>
      </c>
      <c r="K25" s="7">
        <v>2000000</v>
      </c>
      <c r="L25" s="7">
        <v>-25000000</v>
      </c>
      <c r="M25" s="7">
        <v>35000000</v>
      </c>
      <c r="P25" s="134"/>
    </row>
    <row r="26" spans="1:13" ht="12.75">
      <c r="A26" s="218" t="s">
        <v>49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/>
      <c r="K26" s="7"/>
      <c r="L26" s="7"/>
      <c r="M26" s="7"/>
    </row>
    <row r="27" spans="1:13" ht="12.75">
      <c r="A27" s="218" t="s">
        <v>212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3">
        <f>SUM(J28:J32)</f>
        <v>459000000</v>
      </c>
      <c r="K27" s="53">
        <f>SUM(K28:K32)</f>
        <v>78000000</v>
      </c>
      <c r="L27" s="53">
        <f>SUM(L28:L32)</f>
        <v>49000000</v>
      </c>
      <c r="M27" s="53">
        <f>SUM(M28:M32)</f>
        <v>0</v>
      </c>
    </row>
    <row r="28" spans="1:13" ht="12.75">
      <c r="A28" s="218" t="s">
        <v>226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/>
      <c r="K28" s="7"/>
      <c r="L28" s="7"/>
      <c r="M28" s="7"/>
    </row>
    <row r="29" spans="1:13" ht="12.75">
      <c r="A29" s="218" t="s">
        <v>154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459000000</v>
      </c>
      <c r="K29" s="7">
        <v>78000000</v>
      </c>
      <c r="L29" s="7">
        <v>48000000</v>
      </c>
      <c r="M29" s="7"/>
    </row>
    <row r="30" spans="1:13" ht="12.75">
      <c r="A30" s="218" t="s">
        <v>138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 ht="12.75">
      <c r="A31" s="218" t="s">
        <v>222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 ht="12.75">
      <c r="A32" s="218" t="s">
        <v>139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>
        <v>1000000</v>
      </c>
      <c r="M32" s="7"/>
    </row>
    <row r="33" spans="1:13" ht="12.75">
      <c r="A33" s="218" t="s">
        <v>213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3">
        <f>SUM(J34:J37)</f>
        <v>291000000</v>
      </c>
      <c r="K33" s="53">
        <f>SUM(K34:K37)</f>
        <v>49000000</v>
      </c>
      <c r="L33" s="53">
        <f>SUM(L34:L37)</f>
        <v>143000000</v>
      </c>
      <c r="M33" s="53">
        <f>SUM(M34:M37)</f>
        <v>26000000</v>
      </c>
    </row>
    <row r="34" spans="1:13" ht="12.75">
      <c r="A34" s="218" t="s">
        <v>65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/>
      <c r="K34" s="7"/>
      <c r="L34" s="7"/>
      <c r="M34" s="7"/>
    </row>
    <row r="35" spans="1:13" ht="12.75">
      <c r="A35" s="218" t="s">
        <v>64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254000000</v>
      </c>
      <c r="K35" s="7">
        <v>39000000</v>
      </c>
      <c r="L35" s="7">
        <v>103000000</v>
      </c>
      <c r="M35" s="7">
        <v>12000000</v>
      </c>
    </row>
    <row r="36" spans="1:13" ht="12.75">
      <c r="A36" s="218" t="s">
        <v>223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 ht="12.75">
      <c r="A37" s="218" t="s">
        <v>66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37000000</v>
      </c>
      <c r="K37" s="7">
        <v>10000000</v>
      </c>
      <c r="L37" s="7">
        <v>40000000</v>
      </c>
      <c r="M37" s="7">
        <v>14000000</v>
      </c>
    </row>
    <row r="38" spans="1:13" ht="12.75">
      <c r="A38" s="218" t="s">
        <v>194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 ht="12.75">
      <c r="A39" s="218" t="s">
        <v>195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 ht="12.75">
      <c r="A40" s="218" t="s">
        <v>224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7"/>
      <c r="M40" s="7"/>
    </row>
    <row r="41" spans="1:13" ht="12.75">
      <c r="A41" s="218" t="s">
        <v>225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7"/>
      <c r="M41" s="7"/>
    </row>
    <row r="42" spans="1:13" ht="12.75">
      <c r="A42" s="218" t="s">
        <v>214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3">
        <f>J7+J27+J38+J40</f>
        <v>14312000000</v>
      </c>
      <c r="K42" s="53">
        <f>K7+K27+K38+K40</f>
        <v>5248000000</v>
      </c>
      <c r="L42" s="53">
        <f>L7+L27+L38+L40</f>
        <v>16799000000</v>
      </c>
      <c r="M42" s="53">
        <f>M7+M27+M38+M40</f>
        <v>6958000000</v>
      </c>
    </row>
    <row r="43" spans="1:13" ht="12.75">
      <c r="A43" s="218" t="s">
        <v>215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3">
        <f>J10+J33+J39+J41</f>
        <v>12847000000</v>
      </c>
      <c r="K43" s="53">
        <f>K10+K33+K39+K41</f>
        <v>4832000000</v>
      </c>
      <c r="L43" s="53">
        <f>L10+L33+L39+L41</f>
        <v>15453000000</v>
      </c>
      <c r="M43" s="53">
        <f>M10+M33+M39+M41</f>
        <v>6325000000</v>
      </c>
    </row>
    <row r="44" spans="1:13" ht="12.75">
      <c r="A44" s="218" t="s">
        <v>235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3">
        <f>J42-J43</f>
        <v>1465000000</v>
      </c>
      <c r="K44" s="53">
        <f>K42-K43</f>
        <v>416000000</v>
      </c>
      <c r="L44" s="53">
        <f>L42-L43</f>
        <v>1346000000</v>
      </c>
      <c r="M44" s="53">
        <f>M42-M43</f>
        <v>633000000</v>
      </c>
    </row>
    <row r="45" spans="1:13" ht="12.75">
      <c r="A45" s="238" t="s">
        <v>217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3">
        <f>IF(J42&gt;J43,J42-J43,0)</f>
        <v>1465000000</v>
      </c>
      <c r="K45" s="53">
        <f>IF(K42&gt;K43,K42-K43,0)</f>
        <v>416000000</v>
      </c>
      <c r="L45" s="53">
        <f>IF(L42&gt;L43,L42-L43,0)</f>
        <v>1346000000</v>
      </c>
      <c r="M45" s="53">
        <f>IF(M42&gt;M43,M42-M43,0)</f>
        <v>633000000</v>
      </c>
    </row>
    <row r="46" spans="1:13" ht="12.75">
      <c r="A46" s="238" t="s">
        <v>218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3">
        <f>IF(J43&gt;J42,J43-J42,0)</f>
        <v>0</v>
      </c>
      <c r="K46" s="53">
        <v>0</v>
      </c>
      <c r="L46" s="53">
        <f>IF(L43&gt;L42,L43-L42,0)</f>
        <v>0</v>
      </c>
      <c r="M46" s="53">
        <v>0</v>
      </c>
    </row>
    <row r="47" spans="1:13" ht="12.75">
      <c r="A47" s="218" t="s">
        <v>216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241000000</v>
      </c>
      <c r="K47" s="7">
        <v>63000000</v>
      </c>
      <c r="L47" s="7">
        <v>289000000</v>
      </c>
      <c r="M47" s="7">
        <v>109000000</v>
      </c>
    </row>
    <row r="48" spans="1:13" ht="12.75">
      <c r="A48" s="218" t="s">
        <v>236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3">
        <f>J44-J47</f>
        <v>1224000000</v>
      </c>
      <c r="K48" s="53">
        <f>K44-K47</f>
        <v>353000000</v>
      </c>
      <c r="L48" s="53">
        <f>L44-L47</f>
        <v>1057000000</v>
      </c>
      <c r="M48" s="53">
        <f>M44-M47</f>
        <v>524000000</v>
      </c>
    </row>
    <row r="49" spans="1:13" ht="12.75">
      <c r="A49" s="238" t="s">
        <v>191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3">
        <f>IF(J48&gt;0,J48,0)</f>
        <v>1224000000</v>
      </c>
      <c r="K49" s="53">
        <f>IF(K48&gt;0,K48,0)</f>
        <v>353000000</v>
      </c>
      <c r="L49" s="53">
        <f>IF(L48&gt;0,L48,0)</f>
        <v>1057000000</v>
      </c>
      <c r="M49" s="53">
        <f>IF(M48&gt;0,M48,0)</f>
        <v>524000000</v>
      </c>
    </row>
    <row r="50" spans="1:13" ht="12.75">
      <c r="A50" s="262" t="s">
        <v>219</v>
      </c>
      <c r="B50" s="263"/>
      <c r="C50" s="263"/>
      <c r="D50" s="263"/>
      <c r="E50" s="263"/>
      <c r="F50" s="263"/>
      <c r="G50" s="263"/>
      <c r="H50" s="264"/>
      <c r="I50" s="2">
        <v>154</v>
      </c>
      <c r="J50" s="61">
        <f>IF(J48&lt;0,-J48,0)</f>
        <v>0</v>
      </c>
      <c r="K50" s="61">
        <v>0</v>
      </c>
      <c r="L50" s="61">
        <f>IF(L48&lt;0,-L48,0)</f>
        <v>0</v>
      </c>
      <c r="M50" s="61"/>
    </row>
    <row r="51" spans="1:13" ht="12.75" customHeight="1">
      <c r="A51" s="235" t="s">
        <v>311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</row>
    <row r="52" spans="1:13" ht="12.75" customHeight="1">
      <c r="A52" s="215" t="s">
        <v>186</v>
      </c>
      <c r="B52" s="216"/>
      <c r="C52" s="216"/>
      <c r="D52" s="216"/>
      <c r="E52" s="216"/>
      <c r="F52" s="216"/>
      <c r="G52" s="216"/>
      <c r="H52" s="216"/>
      <c r="I52" s="55"/>
      <c r="J52" s="55"/>
      <c r="K52" s="55"/>
      <c r="L52" s="55"/>
      <c r="M52" s="62"/>
    </row>
    <row r="53" spans="1:13" ht="12.75">
      <c r="A53" s="259" t="s">
        <v>233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>
        <v>1212000000</v>
      </c>
      <c r="K53" s="7">
        <v>351000000</v>
      </c>
      <c r="L53" s="7">
        <v>1056000000</v>
      </c>
      <c r="M53" s="7">
        <v>524000000</v>
      </c>
    </row>
    <row r="54" spans="1:13" ht="12.75">
      <c r="A54" s="259" t="s">
        <v>234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>
        <v>12000000</v>
      </c>
      <c r="K54" s="8">
        <v>2000000</v>
      </c>
      <c r="L54" s="8">
        <v>1000000</v>
      </c>
      <c r="M54" s="8">
        <v>0</v>
      </c>
    </row>
    <row r="55" spans="1:13" ht="12.75" customHeight="1">
      <c r="A55" s="235" t="s">
        <v>188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</row>
    <row r="56" spans="1:13" ht="12.75">
      <c r="A56" s="215" t="s">
        <v>203</v>
      </c>
      <c r="B56" s="216"/>
      <c r="C56" s="216"/>
      <c r="D56" s="216"/>
      <c r="E56" s="216"/>
      <c r="F56" s="216"/>
      <c r="G56" s="216"/>
      <c r="H56" s="217"/>
      <c r="I56" s="9">
        <v>157</v>
      </c>
      <c r="J56" s="7">
        <f>J49</f>
        <v>1224000000</v>
      </c>
      <c r="K56" s="7">
        <f>K48</f>
        <v>353000000</v>
      </c>
      <c r="L56" s="7">
        <f>L48</f>
        <v>1057000000</v>
      </c>
      <c r="M56" s="7">
        <f>M48</f>
        <v>524000000</v>
      </c>
    </row>
    <row r="57" spans="1:13" ht="12.75">
      <c r="A57" s="218" t="s">
        <v>220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3">
        <f>SUM(J58:J64)</f>
        <v>-151000000</v>
      </c>
      <c r="K57" s="53">
        <f>SUM(K58:K64)</f>
        <v>-58000000</v>
      </c>
      <c r="L57" s="53">
        <f>SUM(L58:L64)</f>
        <v>-102000000</v>
      </c>
      <c r="M57" s="53">
        <f>SUM(M58:M64)</f>
        <v>-88000000</v>
      </c>
    </row>
    <row r="58" spans="1:13" ht="12.75">
      <c r="A58" s="218" t="s">
        <v>227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-151000000</v>
      </c>
      <c r="K58" s="7">
        <v>-19000000</v>
      </c>
      <c r="L58" s="7">
        <v>24000000</v>
      </c>
      <c r="M58" s="7">
        <v>19000000</v>
      </c>
    </row>
    <row r="59" spans="1:13" ht="12.75">
      <c r="A59" s="218" t="s">
        <v>228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 ht="12.75">
      <c r="A60" s="218" t="s">
        <v>363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>
        <v>-39000000</v>
      </c>
      <c r="L60" s="7">
        <v>-126000000</v>
      </c>
      <c r="M60" s="7">
        <v>-107000000</v>
      </c>
    </row>
    <row r="61" spans="1:13" ht="12.75">
      <c r="A61" s="218" t="s">
        <v>229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 ht="12.75">
      <c r="A62" s="218" t="s">
        <v>230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 ht="12.75">
      <c r="A63" s="218" t="s">
        <v>231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 ht="12.75">
      <c r="A64" s="218" t="s">
        <v>232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 ht="12.75">
      <c r="A65" s="218" t="s">
        <v>221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 ht="12.75">
      <c r="A66" s="218" t="s">
        <v>192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3">
        <f>J57-J65</f>
        <v>-151000000</v>
      </c>
      <c r="K66" s="53">
        <f>K57-K65</f>
        <v>-58000000</v>
      </c>
      <c r="L66" s="53">
        <f>L57-L65</f>
        <v>-102000000</v>
      </c>
      <c r="M66" s="53">
        <f>M57-M65</f>
        <v>-88000000</v>
      </c>
    </row>
    <row r="67" spans="1:13" ht="12.75">
      <c r="A67" s="218" t="s">
        <v>193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1">
        <f>J56+J66</f>
        <v>1073000000</v>
      </c>
      <c r="K67" s="61">
        <f>K56+K66</f>
        <v>295000000</v>
      </c>
      <c r="L67" s="61">
        <f>L56+L66</f>
        <v>955000000</v>
      </c>
      <c r="M67" s="61">
        <f>M56+M66</f>
        <v>436000000</v>
      </c>
    </row>
    <row r="68" spans="1:13" ht="12.75" customHeight="1">
      <c r="A68" s="269" t="s">
        <v>312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187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59" t="s">
        <v>233</v>
      </c>
      <c r="B70" s="260"/>
      <c r="C70" s="260"/>
      <c r="D70" s="260"/>
      <c r="E70" s="260"/>
      <c r="F70" s="260"/>
      <c r="G70" s="260"/>
      <c r="H70" s="261"/>
      <c r="I70" s="1">
        <v>169</v>
      </c>
      <c r="J70" s="61">
        <v>1060000000</v>
      </c>
      <c r="K70" s="61">
        <v>293000000</v>
      </c>
      <c r="L70" s="61">
        <v>954000000</v>
      </c>
      <c r="M70" s="61">
        <v>436000000</v>
      </c>
    </row>
    <row r="71" spans="1:13" ht="12.75">
      <c r="A71" s="266" t="s">
        <v>234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v>12000000</v>
      </c>
      <c r="K71" s="8">
        <v>2000000</v>
      </c>
      <c r="L71" s="8">
        <v>1000000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Normal="85" zoomScaleSheetLayoutView="100" zoomScalePageLayoutView="0" workbookViewId="0" topLeftCell="A1">
      <selection activeCell="P27" sqref="P27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1" width="12.00390625" style="52" customWidth="1"/>
    <col min="12" max="16384" width="9.140625" style="52" customWidth="1"/>
  </cols>
  <sheetData>
    <row r="1" spans="1:11" ht="12.75" customHeight="1">
      <c r="A1" s="276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354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58</v>
      </c>
      <c r="B4" s="278"/>
      <c r="C4" s="278"/>
      <c r="D4" s="278"/>
      <c r="E4" s="278"/>
      <c r="F4" s="278"/>
      <c r="G4" s="278"/>
      <c r="H4" s="278"/>
      <c r="I4" s="66" t="s">
        <v>278</v>
      </c>
      <c r="J4" s="67" t="s">
        <v>318</v>
      </c>
      <c r="K4" s="67" t="s">
        <v>319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8">
        <v>2</v>
      </c>
      <c r="J5" s="69" t="s">
        <v>282</v>
      </c>
      <c r="K5" s="69" t="s">
        <v>283</v>
      </c>
    </row>
    <row r="6" spans="1:11" ht="12.75">
      <c r="A6" s="235" t="s">
        <v>155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5">
        <v>1465000000</v>
      </c>
      <c r="K7" s="7">
        <v>1346000000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5">
        <v>1383000000</v>
      </c>
      <c r="K8" s="7">
        <v>1245000000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5">
        <v>406000000</v>
      </c>
      <c r="K9" s="7">
        <v>1185000000</v>
      </c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9" t="s">
        <v>50</v>
      </c>
      <c r="B12" s="230"/>
      <c r="C12" s="230"/>
      <c r="D12" s="230"/>
      <c r="E12" s="230"/>
      <c r="F12" s="230"/>
      <c r="G12" s="230"/>
      <c r="H12" s="230"/>
      <c r="I12" s="1">
        <v>6</v>
      </c>
      <c r="J12" s="5">
        <v>69000000</v>
      </c>
      <c r="K12" s="7">
        <v>314000000</v>
      </c>
    </row>
    <row r="13" spans="1:11" ht="12.75">
      <c r="A13" s="218" t="s">
        <v>156</v>
      </c>
      <c r="B13" s="219"/>
      <c r="C13" s="219"/>
      <c r="D13" s="219"/>
      <c r="E13" s="219"/>
      <c r="F13" s="219"/>
      <c r="G13" s="219"/>
      <c r="H13" s="219"/>
      <c r="I13" s="1">
        <v>7</v>
      </c>
      <c r="J13" s="64">
        <f>SUM(J7:J12)</f>
        <v>3323000000</v>
      </c>
      <c r="K13" s="53">
        <f>SUM(K7:K12)</f>
        <v>4090000000</v>
      </c>
    </row>
    <row r="14" spans="1:11" ht="12.75">
      <c r="A14" s="229" t="s">
        <v>51</v>
      </c>
      <c r="B14" s="230"/>
      <c r="C14" s="230"/>
      <c r="D14" s="230"/>
      <c r="E14" s="230"/>
      <c r="F14" s="230"/>
      <c r="G14" s="230"/>
      <c r="H14" s="230"/>
      <c r="I14" s="1">
        <v>8</v>
      </c>
      <c r="J14" s="7"/>
      <c r="K14" s="7"/>
    </row>
    <row r="15" spans="1:11" ht="12.75">
      <c r="A15" s="229" t="s">
        <v>52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68000000</v>
      </c>
      <c r="K15" s="7">
        <v>773000000</v>
      </c>
    </row>
    <row r="16" spans="1:11" ht="12.75">
      <c r="A16" s="229" t="s">
        <v>53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>
        <v>536000000</v>
      </c>
      <c r="K16" s="7">
        <v>1151000000</v>
      </c>
    </row>
    <row r="17" spans="1:11" ht="12.75">
      <c r="A17" s="229" t="s">
        <v>54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625000000</v>
      </c>
      <c r="K17" s="7">
        <v>146000000</v>
      </c>
    </row>
    <row r="18" spans="1:11" ht="12.75">
      <c r="A18" s="218" t="s">
        <v>157</v>
      </c>
      <c r="B18" s="219"/>
      <c r="C18" s="219"/>
      <c r="D18" s="219"/>
      <c r="E18" s="219"/>
      <c r="F18" s="219"/>
      <c r="G18" s="219"/>
      <c r="H18" s="219"/>
      <c r="I18" s="1">
        <v>12</v>
      </c>
      <c r="J18" s="64">
        <f>SUM(J14:J17)</f>
        <v>1229000000</v>
      </c>
      <c r="K18" s="53">
        <f>SUM(K14:K17)</f>
        <v>2070000000</v>
      </c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IF(J13&gt;J18,J13-J18,0)</f>
        <v>2094000000</v>
      </c>
      <c r="K19" s="53">
        <f>IF(K13&gt;K18,K13-K18,0)</f>
        <v>2020000000</v>
      </c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35" t="s">
        <v>158</v>
      </c>
      <c r="B21" s="246"/>
      <c r="C21" s="246"/>
      <c r="D21" s="246"/>
      <c r="E21" s="246"/>
      <c r="F21" s="246"/>
      <c r="G21" s="246"/>
      <c r="H21" s="246"/>
      <c r="I21" s="280"/>
      <c r="J21" s="280"/>
      <c r="K21" s="281"/>
    </row>
    <row r="22" spans="1:11" ht="12.75">
      <c r="A22" s="229" t="s">
        <v>177</v>
      </c>
      <c r="B22" s="230"/>
      <c r="C22" s="230"/>
      <c r="D22" s="230"/>
      <c r="E22" s="230"/>
      <c r="F22" s="230"/>
      <c r="G22" s="230"/>
      <c r="H22" s="230"/>
      <c r="I22" s="1">
        <v>15</v>
      </c>
      <c r="J22" s="5">
        <v>25000000</v>
      </c>
      <c r="K22" s="7">
        <v>5000000</v>
      </c>
    </row>
    <row r="23" spans="1:11" ht="12.75">
      <c r="A23" s="229" t="s">
        <v>178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179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>
        <v>10000000</v>
      </c>
      <c r="K24" s="7">
        <v>8000000</v>
      </c>
    </row>
    <row r="25" spans="1:11" ht="12.75">
      <c r="A25" s="229" t="s">
        <v>180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>
        <v>20000000</v>
      </c>
      <c r="K25" s="7">
        <v>1000000</v>
      </c>
    </row>
    <row r="26" spans="1:11" ht="12.75">
      <c r="A26" s="229" t="s">
        <v>181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64">
        <f>SUM(J22:J26)</f>
        <v>55000000</v>
      </c>
      <c r="K27" s="53">
        <f>SUM(K22:K26)</f>
        <v>14000000</v>
      </c>
    </row>
    <row r="28" spans="1:11" ht="12.75">
      <c r="A28" s="229" t="s">
        <v>114</v>
      </c>
      <c r="B28" s="230"/>
      <c r="C28" s="230"/>
      <c r="D28" s="230"/>
      <c r="E28" s="230"/>
      <c r="F28" s="230"/>
      <c r="G28" s="230"/>
      <c r="H28" s="230"/>
      <c r="I28" s="1">
        <v>21</v>
      </c>
      <c r="J28" s="5">
        <v>815000000</v>
      </c>
      <c r="K28" s="7">
        <v>996000000</v>
      </c>
    </row>
    <row r="29" spans="1:11" ht="12.75">
      <c r="A29" s="229" t="s">
        <v>115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/>
      <c r="K29" s="7"/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47000000</v>
      </c>
      <c r="K30" s="7"/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64">
        <f>SUM(J28:J30)</f>
        <v>862000000</v>
      </c>
      <c r="K31" s="53">
        <f>SUM(K28:K30)</f>
        <v>996000000</v>
      </c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IF(J31&gt;J27,J31-J27,0)</f>
        <v>807000000</v>
      </c>
      <c r="K33" s="53">
        <f>IF(K31&gt;K27,K31-K27,0)</f>
        <v>982000000</v>
      </c>
    </row>
    <row r="34" spans="1:11" ht="12.75">
      <c r="A34" s="235" t="s">
        <v>159</v>
      </c>
      <c r="B34" s="246"/>
      <c r="C34" s="246"/>
      <c r="D34" s="246"/>
      <c r="E34" s="246"/>
      <c r="F34" s="246"/>
      <c r="G34" s="246"/>
      <c r="H34" s="246"/>
      <c r="I34" s="280"/>
      <c r="J34" s="280"/>
      <c r="K34" s="281"/>
    </row>
    <row r="35" spans="1:11" ht="12.75">
      <c r="A35" s="229" t="s">
        <v>173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/>
      <c r="K35" s="7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7166000000</v>
      </c>
      <c r="K36" s="7">
        <v>9960000000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>
        <v>18000000</v>
      </c>
    </row>
    <row r="38" spans="1:11" ht="12.75">
      <c r="A38" s="218" t="s">
        <v>67</v>
      </c>
      <c r="B38" s="219"/>
      <c r="C38" s="219"/>
      <c r="D38" s="219"/>
      <c r="E38" s="219"/>
      <c r="F38" s="219"/>
      <c r="G38" s="219"/>
      <c r="H38" s="219"/>
      <c r="I38" s="1">
        <v>30</v>
      </c>
      <c r="J38" s="64">
        <f>SUM(J35:J37)</f>
        <v>7166000000</v>
      </c>
      <c r="K38" s="53">
        <f>SUM(K35:K37)</f>
        <v>9978000000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8487000000</v>
      </c>
      <c r="K39" s="7">
        <v>9965000000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152000000</v>
      </c>
      <c r="K40" s="7">
        <v>812000000</v>
      </c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>
        <v>70000000</v>
      </c>
      <c r="K43" s="7"/>
    </row>
    <row r="44" spans="1:11" ht="12.75">
      <c r="A44" s="218" t="s">
        <v>68</v>
      </c>
      <c r="B44" s="219"/>
      <c r="C44" s="219"/>
      <c r="D44" s="219"/>
      <c r="E44" s="219"/>
      <c r="F44" s="219"/>
      <c r="G44" s="219"/>
      <c r="H44" s="219"/>
      <c r="I44" s="1">
        <v>36</v>
      </c>
      <c r="J44" s="64">
        <f>SUM(J39:J43)</f>
        <v>8709000000</v>
      </c>
      <c r="K44" s="53">
        <f>SUM(K39:K43)</f>
        <v>10777000000</v>
      </c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IF(J44&gt;J38,J44-J38,0)</f>
        <v>1543000000</v>
      </c>
      <c r="K46" s="53">
        <f>IF(K44&gt;K38,K44-K38,0)</f>
        <v>799000000</v>
      </c>
    </row>
    <row r="47" spans="1:11" ht="12.75">
      <c r="A47" s="229" t="s">
        <v>69</v>
      </c>
      <c r="B47" s="230"/>
      <c r="C47" s="230"/>
      <c r="D47" s="230"/>
      <c r="E47" s="230"/>
      <c r="F47" s="230"/>
      <c r="G47" s="230"/>
      <c r="H47" s="230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239000000</v>
      </c>
    </row>
    <row r="48" spans="1:11" ht="12.75">
      <c r="A48" s="229" t="s">
        <v>70</v>
      </c>
      <c r="B48" s="230"/>
      <c r="C48" s="230"/>
      <c r="D48" s="230"/>
      <c r="E48" s="230"/>
      <c r="F48" s="230"/>
      <c r="G48" s="230"/>
      <c r="H48" s="230"/>
      <c r="I48" s="1">
        <v>40</v>
      </c>
      <c r="J48" s="64">
        <f>IF(J20-J19+J33-J32+J46-J45&gt;0,J20-J19+J33-J32+J46-J45,0)</f>
        <v>256000000</v>
      </c>
      <c r="K48" s="53">
        <f>IF(K20-K19+K33-K32+K46-K45&gt;0,K20-K19+K33-K32+K46-K45,0)</f>
        <v>0</v>
      </c>
    </row>
    <row r="49" spans="1:11" ht="12.75">
      <c r="A49" s="229" t="s">
        <v>160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611000000</v>
      </c>
      <c r="K49" s="7">
        <v>428000000</v>
      </c>
    </row>
    <row r="50" spans="1:11" ht="12.75">
      <c r="A50" s="229" t="s">
        <v>174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/>
      <c r="K50" s="7">
        <f>K47</f>
        <v>239000000</v>
      </c>
    </row>
    <row r="51" spans="1:11" ht="12.75">
      <c r="A51" s="229" t="s">
        <v>175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f>J48</f>
        <v>256000000</v>
      </c>
      <c r="K51" s="7">
        <f>K48</f>
        <v>0</v>
      </c>
    </row>
    <row r="52" spans="1:11" ht="12.75">
      <c r="A52" s="251" t="s">
        <v>176</v>
      </c>
      <c r="B52" s="252"/>
      <c r="C52" s="252"/>
      <c r="D52" s="252"/>
      <c r="E52" s="252"/>
      <c r="F52" s="252"/>
      <c r="G52" s="252"/>
      <c r="H52" s="252"/>
      <c r="I52" s="4">
        <v>44</v>
      </c>
      <c r="J52" s="65">
        <f>J49+J50-J51</f>
        <v>355000000</v>
      </c>
      <c r="K52" s="61">
        <f>K49+K50-K51</f>
        <v>667000000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A19" sqref="A19:H19"/>
    </sheetView>
  </sheetViews>
  <sheetFormatPr defaultColWidth="9.140625" defaultRowHeight="12.75"/>
  <cols>
    <col min="1" max="7" width="9.140625" style="52" customWidth="1"/>
    <col min="8" max="8" width="6.7109375" style="52" customWidth="1"/>
    <col min="9" max="16384" width="9.140625" style="52" customWidth="1"/>
  </cols>
  <sheetData>
    <row r="1" spans="1:11" ht="12.75" customHeight="1">
      <c r="A1" s="276" t="s">
        <v>196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58</v>
      </c>
      <c r="B4" s="278"/>
      <c r="C4" s="278"/>
      <c r="D4" s="278"/>
      <c r="E4" s="278"/>
      <c r="F4" s="278"/>
      <c r="G4" s="278"/>
      <c r="H4" s="278"/>
      <c r="I4" s="66" t="s">
        <v>278</v>
      </c>
      <c r="J4" s="67" t="s">
        <v>318</v>
      </c>
      <c r="K4" s="67" t="s">
        <v>319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72">
        <v>2</v>
      </c>
      <c r="J5" s="73" t="s">
        <v>282</v>
      </c>
      <c r="K5" s="73" t="s">
        <v>283</v>
      </c>
    </row>
    <row r="6" spans="1:11" ht="12.75">
      <c r="A6" s="235" t="s">
        <v>155</v>
      </c>
      <c r="B6" s="246"/>
      <c r="C6" s="246"/>
      <c r="D6" s="246"/>
      <c r="E6" s="246"/>
      <c r="F6" s="246"/>
      <c r="G6" s="246"/>
      <c r="H6" s="246"/>
      <c r="I6" s="280"/>
      <c r="J6" s="280"/>
      <c r="K6" s="281"/>
    </row>
    <row r="7" spans="1:11" ht="12.75">
      <c r="A7" s="229" t="s">
        <v>198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118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119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120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121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18" t="s">
        <v>197</v>
      </c>
      <c r="B12" s="219"/>
      <c r="C12" s="219"/>
      <c r="D12" s="219"/>
      <c r="E12" s="219"/>
      <c r="F12" s="219"/>
      <c r="G12" s="219"/>
      <c r="H12" s="21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9" t="s">
        <v>122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123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124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125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126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127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18" t="s">
        <v>46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8" t="s">
        <v>107</v>
      </c>
      <c r="B20" s="285"/>
      <c r="C20" s="285"/>
      <c r="D20" s="285"/>
      <c r="E20" s="285"/>
      <c r="F20" s="285"/>
      <c r="G20" s="285"/>
      <c r="H20" s="28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2" t="s">
        <v>108</v>
      </c>
      <c r="B21" s="287"/>
      <c r="C21" s="287"/>
      <c r="D21" s="287"/>
      <c r="E21" s="287"/>
      <c r="F21" s="287"/>
      <c r="G21" s="287"/>
      <c r="H21" s="28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5" t="s">
        <v>158</v>
      </c>
      <c r="B22" s="246"/>
      <c r="C22" s="246"/>
      <c r="D22" s="246"/>
      <c r="E22" s="246"/>
      <c r="F22" s="246"/>
      <c r="G22" s="246"/>
      <c r="H22" s="246"/>
      <c r="I22" s="280"/>
      <c r="J22" s="280"/>
      <c r="K22" s="281"/>
    </row>
    <row r="23" spans="1:11" ht="12.75">
      <c r="A23" s="229" t="s">
        <v>164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165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320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321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166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18" t="s">
        <v>113</v>
      </c>
      <c r="B28" s="219"/>
      <c r="C28" s="219"/>
      <c r="D28" s="219"/>
      <c r="E28" s="219"/>
      <c r="F28" s="219"/>
      <c r="G28" s="219"/>
      <c r="H28" s="21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18" t="s">
        <v>47</v>
      </c>
      <c r="B32" s="219"/>
      <c r="C32" s="219"/>
      <c r="D32" s="219"/>
      <c r="E32" s="219"/>
      <c r="F32" s="219"/>
      <c r="G32" s="219"/>
      <c r="H32" s="21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8" t="s">
        <v>109</v>
      </c>
      <c r="B33" s="219"/>
      <c r="C33" s="219"/>
      <c r="D33" s="219"/>
      <c r="E33" s="219"/>
      <c r="F33" s="219"/>
      <c r="G33" s="219"/>
      <c r="H33" s="21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8" t="s">
        <v>110</v>
      </c>
      <c r="B34" s="219"/>
      <c r="C34" s="219"/>
      <c r="D34" s="219"/>
      <c r="E34" s="219"/>
      <c r="F34" s="219"/>
      <c r="G34" s="219"/>
      <c r="H34" s="21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5" t="s">
        <v>159</v>
      </c>
      <c r="B35" s="246"/>
      <c r="C35" s="246"/>
      <c r="D35" s="246"/>
      <c r="E35" s="246"/>
      <c r="F35" s="246"/>
      <c r="G35" s="246"/>
      <c r="H35" s="246"/>
      <c r="I35" s="280">
        <v>0</v>
      </c>
      <c r="J35" s="280"/>
      <c r="K35" s="281"/>
    </row>
    <row r="36" spans="1:11" ht="12.75">
      <c r="A36" s="229" t="s">
        <v>173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18" t="s">
        <v>48</v>
      </c>
      <c r="B39" s="219"/>
      <c r="C39" s="219"/>
      <c r="D39" s="219"/>
      <c r="E39" s="219"/>
      <c r="F39" s="219"/>
      <c r="G39" s="219"/>
      <c r="H39" s="21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18" t="s">
        <v>147</v>
      </c>
      <c r="B45" s="219"/>
      <c r="C45" s="219"/>
      <c r="D45" s="219"/>
      <c r="E45" s="219"/>
      <c r="F45" s="219"/>
      <c r="G45" s="219"/>
      <c r="H45" s="21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8" t="s">
        <v>161</v>
      </c>
      <c r="B46" s="219"/>
      <c r="C46" s="219"/>
      <c r="D46" s="219"/>
      <c r="E46" s="219"/>
      <c r="F46" s="219"/>
      <c r="G46" s="219"/>
      <c r="H46" s="21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8" t="s">
        <v>162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8" t="s">
        <v>148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8" t="s">
        <v>160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174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175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32" t="s">
        <v>176</v>
      </c>
      <c r="B53" s="233"/>
      <c r="C53" s="233"/>
      <c r="D53" s="233"/>
      <c r="E53" s="233"/>
      <c r="F53" s="233"/>
      <c r="G53" s="233"/>
      <c r="H53" s="23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Normal="9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00390625" style="76" bestFit="1" customWidth="1"/>
    <col min="11" max="11" width="15.28125" style="76" customWidth="1"/>
    <col min="12" max="16384" width="9.140625" style="76" customWidth="1"/>
  </cols>
  <sheetData>
    <row r="1" spans="1:12" ht="12.75">
      <c r="A1" s="295" t="s">
        <v>280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75"/>
    </row>
    <row r="2" spans="1:12" ht="15.75">
      <c r="A2" s="42"/>
      <c r="B2" s="74"/>
      <c r="C2" s="305" t="s">
        <v>281</v>
      </c>
      <c r="D2" s="305"/>
      <c r="E2" s="137" t="s">
        <v>361</v>
      </c>
      <c r="F2" s="43" t="s">
        <v>249</v>
      </c>
      <c r="G2" s="306" t="s">
        <v>362</v>
      </c>
      <c r="H2" s="307"/>
      <c r="I2" s="74"/>
      <c r="J2" s="74"/>
      <c r="K2" s="74"/>
      <c r="L2" s="77"/>
    </row>
    <row r="3" spans="1:11" ht="23.25">
      <c r="A3" s="308" t="s">
        <v>58</v>
      </c>
      <c r="B3" s="308"/>
      <c r="C3" s="308"/>
      <c r="D3" s="308"/>
      <c r="E3" s="308"/>
      <c r="F3" s="308"/>
      <c r="G3" s="308"/>
      <c r="H3" s="308"/>
      <c r="I3" s="80" t="s">
        <v>304</v>
      </c>
      <c r="J3" s="81" t="s">
        <v>149</v>
      </c>
      <c r="K3" s="81" t="s">
        <v>150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83">
        <v>2</v>
      </c>
      <c r="J4" s="82" t="s">
        <v>282</v>
      </c>
      <c r="K4" s="82" t="s">
        <v>283</v>
      </c>
    </row>
    <row r="5" spans="1:11" ht="12.75">
      <c r="A5" s="297" t="s">
        <v>284</v>
      </c>
      <c r="B5" s="298"/>
      <c r="C5" s="298"/>
      <c r="D5" s="298"/>
      <c r="E5" s="298"/>
      <c r="F5" s="298"/>
      <c r="G5" s="298"/>
      <c r="H5" s="298"/>
      <c r="I5" s="44">
        <v>1</v>
      </c>
      <c r="J5" s="45">
        <v>9000000000</v>
      </c>
      <c r="K5" s="45">
        <v>9000000000</v>
      </c>
    </row>
    <row r="6" spans="1:11" ht="12.75">
      <c r="A6" s="297" t="s">
        <v>285</v>
      </c>
      <c r="B6" s="298"/>
      <c r="C6" s="298"/>
      <c r="D6" s="298"/>
      <c r="E6" s="298"/>
      <c r="F6" s="298"/>
      <c r="G6" s="298"/>
      <c r="H6" s="298"/>
      <c r="I6" s="44">
        <v>2</v>
      </c>
      <c r="J6" s="46"/>
      <c r="K6" s="46"/>
    </row>
    <row r="7" spans="1:11" ht="12.75">
      <c r="A7" s="297" t="s">
        <v>286</v>
      </c>
      <c r="B7" s="298"/>
      <c r="C7" s="298"/>
      <c r="D7" s="298"/>
      <c r="E7" s="298"/>
      <c r="F7" s="298"/>
      <c r="G7" s="298"/>
      <c r="H7" s="298"/>
      <c r="I7" s="44">
        <v>3</v>
      </c>
      <c r="J7" s="7">
        <v>28000000</v>
      </c>
      <c r="K7" s="46">
        <v>99000000</v>
      </c>
    </row>
    <row r="8" spans="1:11" ht="12.75">
      <c r="A8" s="297" t="s">
        <v>287</v>
      </c>
      <c r="B8" s="298"/>
      <c r="C8" s="298"/>
      <c r="D8" s="298"/>
      <c r="E8" s="298"/>
      <c r="F8" s="298"/>
      <c r="G8" s="298"/>
      <c r="H8" s="298"/>
      <c r="I8" s="44">
        <v>4</v>
      </c>
      <c r="J8" s="7">
        <v>-393000000</v>
      </c>
      <c r="K8" s="46">
        <v>-142000000</v>
      </c>
    </row>
    <row r="9" spans="1:11" ht="12.75">
      <c r="A9" s="297" t="s">
        <v>288</v>
      </c>
      <c r="B9" s="298"/>
      <c r="C9" s="298"/>
      <c r="D9" s="298"/>
      <c r="E9" s="298"/>
      <c r="F9" s="298"/>
      <c r="G9" s="298"/>
      <c r="H9" s="298"/>
      <c r="I9" s="44">
        <v>5</v>
      </c>
      <c r="J9" s="7">
        <v>1212000000</v>
      </c>
      <c r="K9" s="46">
        <v>1056000000</v>
      </c>
    </row>
    <row r="10" spans="1:11" ht="12.75">
      <c r="A10" s="297" t="s">
        <v>289</v>
      </c>
      <c r="B10" s="298"/>
      <c r="C10" s="298"/>
      <c r="D10" s="298"/>
      <c r="E10" s="298"/>
      <c r="F10" s="298"/>
      <c r="G10" s="298"/>
      <c r="H10" s="298"/>
      <c r="I10" s="44">
        <v>6</v>
      </c>
      <c r="J10" s="7"/>
      <c r="K10" s="46"/>
    </row>
    <row r="11" spans="1:11" ht="12.75">
      <c r="A11" s="297" t="s">
        <v>290</v>
      </c>
      <c r="B11" s="298"/>
      <c r="C11" s="298"/>
      <c r="D11" s="298"/>
      <c r="E11" s="298"/>
      <c r="F11" s="298"/>
      <c r="G11" s="298"/>
      <c r="H11" s="298"/>
      <c r="I11" s="44">
        <v>7</v>
      </c>
      <c r="J11" s="7"/>
      <c r="K11" s="46"/>
    </row>
    <row r="12" spans="1:11" ht="12.75">
      <c r="A12" s="297" t="s">
        <v>291</v>
      </c>
      <c r="B12" s="298"/>
      <c r="C12" s="298"/>
      <c r="D12" s="298"/>
      <c r="E12" s="298"/>
      <c r="F12" s="298"/>
      <c r="G12" s="298"/>
      <c r="H12" s="298"/>
      <c r="I12" s="44">
        <v>8</v>
      </c>
      <c r="J12" s="7">
        <v>299000000</v>
      </c>
      <c r="K12" s="46">
        <v>163000000</v>
      </c>
    </row>
    <row r="13" spans="1:11" ht="12.75">
      <c r="A13" s="297" t="s">
        <v>292</v>
      </c>
      <c r="B13" s="298"/>
      <c r="C13" s="298"/>
      <c r="D13" s="298"/>
      <c r="E13" s="298"/>
      <c r="F13" s="298"/>
      <c r="G13" s="298"/>
      <c r="H13" s="298"/>
      <c r="I13" s="44">
        <v>9</v>
      </c>
      <c r="J13" s="46">
        <v>1496000000</v>
      </c>
      <c r="K13" s="46">
        <v>1540000000</v>
      </c>
    </row>
    <row r="14" spans="1:11" ht="12.75">
      <c r="A14" s="299" t="s">
        <v>293</v>
      </c>
      <c r="B14" s="300"/>
      <c r="C14" s="300"/>
      <c r="D14" s="300"/>
      <c r="E14" s="300"/>
      <c r="F14" s="300"/>
      <c r="G14" s="300"/>
      <c r="H14" s="300"/>
      <c r="I14" s="44">
        <v>10</v>
      </c>
      <c r="J14" s="78">
        <f>SUM(J5:J13)</f>
        <v>11642000000</v>
      </c>
      <c r="K14" s="78">
        <f>SUM(K5:K13)</f>
        <v>11716000000</v>
      </c>
    </row>
    <row r="15" spans="1:11" ht="12.75" customHeight="1">
      <c r="A15" s="297" t="s">
        <v>294</v>
      </c>
      <c r="B15" s="298"/>
      <c r="C15" s="298"/>
      <c r="D15" s="298"/>
      <c r="E15" s="298"/>
      <c r="F15" s="298"/>
      <c r="G15" s="298"/>
      <c r="H15" s="298"/>
      <c r="I15" s="44">
        <v>11</v>
      </c>
      <c r="J15" s="46">
        <v>-151000000</v>
      </c>
      <c r="K15" s="46">
        <v>24000000</v>
      </c>
    </row>
    <row r="16" spans="1:11" ht="12.75">
      <c r="A16" s="297" t="s">
        <v>295</v>
      </c>
      <c r="B16" s="298"/>
      <c r="C16" s="298"/>
      <c r="D16" s="298"/>
      <c r="E16" s="298"/>
      <c r="F16" s="298"/>
      <c r="G16" s="298"/>
      <c r="H16" s="298"/>
      <c r="I16" s="44">
        <v>12</v>
      </c>
      <c r="J16" s="46"/>
      <c r="K16" s="46"/>
    </row>
    <row r="17" spans="1:11" ht="12.75">
      <c r="A17" s="297" t="s">
        <v>296</v>
      </c>
      <c r="B17" s="298"/>
      <c r="C17" s="298"/>
      <c r="D17" s="298"/>
      <c r="E17" s="298"/>
      <c r="F17" s="298"/>
      <c r="G17" s="298"/>
      <c r="H17" s="298"/>
      <c r="I17" s="44">
        <v>13</v>
      </c>
      <c r="J17" s="46"/>
      <c r="K17" s="46"/>
    </row>
    <row r="18" spans="1:11" ht="12.75">
      <c r="A18" s="297" t="s">
        <v>297</v>
      </c>
      <c r="B18" s="298"/>
      <c r="C18" s="298"/>
      <c r="D18" s="298"/>
      <c r="E18" s="298"/>
      <c r="F18" s="298"/>
      <c r="G18" s="298"/>
      <c r="H18" s="298"/>
      <c r="I18" s="44">
        <v>14</v>
      </c>
      <c r="J18" s="46"/>
      <c r="K18" s="46"/>
    </row>
    <row r="19" spans="1:11" ht="12.75">
      <c r="A19" s="297" t="s">
        <v>298</v>
      </c>
      <c r="B19" s="298"/>
      <c r="C19" s="298"/>
      <c r="D19" s="298"/>
      <c r="E19" s="298"/>
      <c r="F19" s="298"/>
      <c r="G19" s="298"/>
      <c r="H19" s="298"/>
      <c r="I19" s="44">
        <v>15</v>
      </c>
      <c r="J19" s="46"/>
      <c r="K19" s="46"/>
    </row>
    <row r="20" spans="1:11" ht="12.75">
      <c r="A20" s="297" t="s">
        <v>299</v>
      </c>
      <c r="B20" s="298"/>
      <c r="C20" s="298"/>
      <c r="D20" s="298"/>
      <c r="E20" s="298"/>
      <c r="F20" s="298"/>
      <c r="G20" s="298"/>
      <c r="H20" s="298"/>
      <c r="I20" s="44">
        <v>16</v>
      </c>
      <c r="J20" s="46">
        <v>1072000000</v>
      </c>
      <c r="K20" s="46">
        <v>119000000</v>
      </c>
    </row>
    <row r="21" spans="1:11" ht="12.75">
      <c r="A21" s="299" t="s">
        <v>300</v>
      </c>
      <c r="B21" s="300"/>
      <c r="C21" s="300"/>
      <c r="D21" s="300"/>
      <c r="E21" s="300"/>
      <c r="F21" s="300"/>
      <c r="G21" s="300"/>
      <c r="H21" s="300"/>
      <c r="I21" s="44">
        <v>17</v>
      </c>
      <c r="J21" s="79">
        <f>SUM(J15:J20)</f>
        <v>921000000</v>
      </c>
      <c r="K21" s="79">
        <f>SUM(K15:K20)</f>
        <v>143000000</v>
      </c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89" t="s">
        <v>301</v>
      </c>
      <c r="B23" s="290"/>
      <c r="C23" s="290"/>
      <c r="D23" s="290"/>
      <c r="E23" s="290"/>
      <c r="F23" s="290"/>
      <c r="G23" s="290"/>
      <c r="H23" s="290"/>
      <c r="I23" s="47">
        <v>18</v>
      </c>
      <c r="J23" s="6">
        <v>11642000000</v>
      </c>
      <c r="K23" s="45">
        <v>11716000000</v>
      </c>
    </row>
    <row r="24" spans="1:11" ht="17.25" customHeight="1">
      <c r="A24" s="291" t="s">
        <v>302</v>
      </c>
      <c r="B24" s="292"/>
      <c r="C24" s="292"/>
      <c r="D24" s="292"/>
      <c r="E24" s="292"/>
      <c r="F24" s="292"/>
      <c r="G24" s="292"/>
      <c r="H24" s="292"/>
      <c r="I24" s="48">
        <v>19</v>
      </c>
      <c r="J24" s="61">
        <v>-124000000</v>
      </c>
      <c r="K24" s="79">
        <v>11000000</v>
      </c>
    </row>
    <row r="25" spans="1:11" ht="30" customHeight="1">
      <c r="A25" s="293" t="s">
        <v>303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C24" sqref="C2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0" t="s">
        <v>279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1" t="s">
        <v>315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 customHeight="1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 customHeight="1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0" ht="12.75" customHeight="1">
      <c r="A7" s="311"/>
      <c r="B7" s="311"/>
      <c r="C7" s="311"/>
      <c r="D7" s="311"/>
      <c r="E7" s="311"/>
      <c r="F7" s="311"/>
      <c r="G7" s="311"/>
      <c r="H7" s="311"/>
      <c r="I7" s="311"/>
      <c r="J7" s="311"/>
    </row>
    <row r="8" spans="1:10" ht="12.75" customHeight="1">
      <c r="A8" s="311"/>
      <c r="B8" s="311"/>
      <c r="C8" s="311"/>
      <c r="D8" s="311"/>
      <c r="E8" s="311"/>
      <c r="F8" s="311"/>
      <c r="G8" s="311"/>
      <c r="H8" s="311"/>
      <c r="I8" s="311"/>
      <c r="J8" s="311"/>
    </row>
    <row r="9" spans="1:10" ht="12.75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</row>
    <row r="10" spans="1:10" ht="12.75" customHeight="1">
      <c r="A10" s="311"/>
      <c r="B10" s="311"/>
      <c r="C10" s="311"/>
      <c r="D10" s="311"/>
      <c r="E10" s="311"/>
      <c r="F10" s="311"/>
      <c r="G10" s="311"/>
      <c r="H10" s="311"/>
      <c r="I10" s="311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Jergović Martina</cp:lastModifiedBy>
  <cp:lastPrinted>2018-10-18T08:44:12Z</cp:lastPrinted>
  <dcterms:created xsi:type="dcterms:W3CDTF">2008-10-17T11:51:54Z</dcterms:created>
  <dcterms:modified xsi:type="dcterms:W3CDTF">2018-10-24T06:16:10Z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2018 - hrv.xls</vt:lpwstr>
  </property>
</Properties>
</file>