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<sst xmlns="http://schemas.openxmlformats.org/spreadsheetml/2006/main" count="400" uniqueCount="351">
  <si>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</si>
  <si>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</si>
  <si>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</si>
  <si>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</si>
  <si>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</si>
  <si>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</si>
  <si>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</si>
  <si>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</si>
  <si>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</si>
  <si>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</si>
  <si>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</si>
  <si>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</si>
  <si>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</si>
  <si>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</si>
  <si>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</si>
  <si>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</si>
  <si>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</si>
  <si>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</si>
  <si>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</si>
  <si>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</si>
  <si>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</si>
  <si>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</si>
  <si>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</si>
  <si>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</si>
  <si>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</si>
  <si>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</si>
  <si>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</si>
  <si>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</si>
  <si>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</si>
  <si>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</si>
  <si>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</si>
  <si>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</si>
  <si>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</si>
  <si>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</si>
  <si>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</si>
  <si>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</si>
  <si>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</si>
  <si>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</si>
  <si>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</si>
  <si>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</si>
  <si>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</si>
  <si>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</si>
  <si>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</si>
  <si>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</si>
  <si>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</si>
  <si>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</si>
  <si>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</si>
  <si>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</si>
  <si>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</si>
  <si>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</si>
  <si>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</si>
  <si>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</si>
  <si>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</si>
  <si>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</si>
  <si>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</si>
  <si>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</si>
  <si>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</si>
  <si>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</si>
  <si>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</si>
  <si>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</si>
  <si>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</si>
  <si>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</si>
  <si>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</si>
  <si>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</si>
  <si>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</si>
  <si>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</si>
  <si>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</si>
  <si>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</si>
  <si>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</si>
  <si>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</si>
  <si>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</si>
  <si>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</si>
  <si>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</si>
  <si>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</si>
  <si>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</si>
  <si>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</si>
  <si>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</si>
  <si>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</si>
  <si>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</si>
  <si>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</si>
  <si>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</si>
  <si>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</si>
  <si>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</si>
  <si>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</si>
  <si>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</si>
  <si>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</si>
  <si>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</si>
  <si>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</si>
  <si>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</si>
  <si>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</si>
  <si>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</si>
  <si>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</si>
  <si>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</si>
  <si>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</si>
  <si>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</si>
  <si>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</si>
  <si>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</si>
  <si>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</si>
  <si>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</si>
  <si>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</si>
  <si>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</si>
  <si>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</si>
  <si>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</si>
  <si>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</si>
  <si>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</si>
  <si>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</si>
  <si>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</si>
  <si>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</si>
  <si>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</si>
  <si>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</si>
  <si>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</si>
  <si>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</si>
  <si>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</si>
  <si>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</si>
  <si>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</si>
  <si>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</si>
  <si>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</si>
  <si>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</si>
  <si>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</si>
  <si>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</si>
  <si>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</si>
  <si>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</si>
  <si>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</si>
  <si>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</si>
  <si>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</si>
  <si>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</si>
  <si>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</si>
  <si>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</si>
  <si>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</si>
  <si>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</si>
  <si>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</si>
  <si>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</si>
  <si>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</si>
  <si>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</si>
  <si>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</si>
  <si>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</si>
  <si>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</si>
  <si>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</si>
  <si>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</si>
  <si>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</si>
  <si>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</si>
  <si>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</si>
  <si>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</si>
  <si>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</si>
  <si>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</si>
  <si>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</si>
  <si>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</si>
  <si>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</si>
  <si>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</si>
  <si>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</si>
  <si>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</si>
  <si>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</si>
  <si>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</si>
  <si>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</si>
  <si>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</si>
  <si>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</si>
  <si>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</si>
  <si>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</si>
  <si>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</si>
  <si>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</si>
  <si>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</si>
  <si>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</si>
  <si>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</si>
  <si>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</si>
  <si>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</si>
  <si>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</si>
  <si>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</si>
  <si>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</si>
  <si>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</si>
  <si>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</si>
  <si>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</si>
  <si>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</si>
  <si>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</si>
  <si>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</si>
  <si>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</si>
  <si>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</si>
  <si>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</si>
  <si>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</si>
  <si>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</si>
  <si>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</si>
  <si>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</si>
  <si>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</si>
  <si>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</si>
  <si>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</si>
  <si>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</si>
  <si>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</si>
  <si>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</si>
  <si>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</si>
  <si>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</si>
  <si>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</si>
  <si>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</si>
  <si>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</si>
  <si>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</si>
  <si>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</si>
  <si>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</si>
  <si>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</si>
  <si>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</si>
  <si>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</si>
  <si>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</si>
  <si>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</si>
  <si>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</si>
  <si>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</si>
  <si>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</si>
  <si>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</si>
  <si>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</si>
  <si>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</si>
  <si>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</si>
  <si>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</si>
  <si>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</si>
  <si>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</si>
  <si>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</si>
  <si>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</si>
  <si>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</si>
  <si>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</si>
  <si>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</si>
  <si>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</si>
  <si>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</si>
  <si>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</si>
  <si>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</si>
  <si>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</si>
  <si>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</si>
  <si>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</si>
  <si>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</si>
  <si>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</si>
  <si>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</si>
  <si>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</si>
  <si>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</si>
  <si>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</si>
  <si>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</si>
  <si>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</si>
  <si>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</si>
  <si>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</si>
  <si>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</si>
  <si>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</si>
  <si>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</si>
  <si>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</si>
  <si>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</si>
  <si>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</si>
  <si>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</si>
  <si>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</si>
  <si>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</si>
  <si>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</si>
  <si>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</si>
  <si>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</si>
  <si>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</si>
  <si>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</si>
  <si>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</si>
  <si>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</si>
  <si>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</si>
  <si>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</si>
  <si>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</si>
  <si>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</si>
  <si>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</si>
  <si>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</si>
  <si>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</si>
  <si>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</si>
  <si>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</si>
  <si>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</si>
  <si>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</si>
  <si>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</si>
  <si>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</si>
  <si>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</si>
  <si>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</si>
  <si>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</si>
  <si>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</si>
  <si>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</si>
  <si>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</si>
  <si>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</si>
  <si>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</si>
  <si>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</si>
  <si>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</si>
  <si>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</si>
  <si>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</si>
  <si>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</si>
  <si>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</si>
  <si>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</si>
  <si>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</si>
  <si>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</si>
  <si>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</si>
  <si>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</si>
  <si>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</si>
  <si>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</si>
  <si>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</si>
  <si>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</si>
  <si>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</si>
  <si>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</si>
  <si>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</si>
  <si>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</si>
  <si>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</si>
  <si>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</si>
  <si>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</si>
  <si>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</si>
  <si>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</si>
  <si>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</si>
  <si>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</si>
  <si>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</si>
  <si>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</si>
  <si>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</si>
  <si>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</si>
  <si>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</si>
  <si>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</si>
  <si>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</si>
  <si>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</si>
  <si>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</si>
  <si>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</si>
  <si>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</si>
  <si>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</si>
  <si>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</si>
  <si>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</si>
  <si>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</si>
  <si>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</si>
  <si>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</si>
  <si>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</si>
  <si>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</si>
  <si>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</si>
  <si>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</si>
  <si>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</si>
  <si>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</si>
  <si>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</si>
  <si>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</si>
  <si>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</si>
  <si>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</si>
  <si>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</si>
  <si>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</si>
  <si>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31.12.2017.</t>
  </si>
  <si>
    <t>u razdoblju 01.01.2017. do 31.12.2017.</t>
  </si>
  <si>
    <t>01.01.2017.</t>
  </si>
  <si>
    <t>31.12.2017.</t>
  </si>
  <si>
    <t>1.1.2017.</t>
  </si>
  <si>
    <t>03586243</t>
  </si>
  <si>
    <t>080000604</t>
  </si>
  <si>
    <t>27759560625</t>
  </si>
  <si>
    <t>INA - Industrija nafte d.d</t>
  </si>
  <si>
    <t>10 000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</si>
  <si>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</si>
  <si>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</si>
  <si>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</si>
  <si>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</si>
  <si>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</si>
  <si>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</si>
  <si>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</si>
  <si>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64603058187</t>
  </si>
  <si>
    <t>Top Računovodstvo Servisi d.o.o.; Član INA Grupe</t>
  </si>
  <si>
    <t>Goran Pavlović</t>
  </si>
  <si>
    <t>01 612-4885</t>
  </si>
  <si>
    <t>01 612 3115</t>
  </si>
  <si>
    <t xml:space="preserve">Goran.Pavlovic@trs.ina.hr </t>
  </si>
  <si>
    <t>Zoltán Sándor Áldott</t>
  </si>
  <si>
    <t>Obveznik:  INA - Industrija nafte d.d. Zagreb_________________________</t>
  </si>
  <si>
    <t>Obveznik: INA - Industrija nafte d.d. Zagreb_________________________________</t>
  </si>
  <si>
    <t>Obveznik:INA - Industrija nafte d.d.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</si>
</sst>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center" vertical="center"/>
      <protection hidden="1" locked="0"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0" borderId="28" xfId="53" applyFill="1" applyBorder="1" applyAlignment="1" applyProtection="1">
      <alignment/>
      <protection hidden="1" locked="0"/>
    </xf>
    <xf numFmtId="0" fontId="2" fillId="0" borderId="24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4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2" fillId="33" borderId="24" xfId="58" applyFont="1" applyFill="1" applyBorder="1" applyAlignment="1" applyProtection="1">
      <alignment horizontal="left" vertical="center"/>
      <protection hidden="1" locked="0"/>
    </xf>
    <xf numFmtId="0" fontId="2" fillId="33" borderId="29" xfId="58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8" t="s">
        <v>257</v>
      </c>
      <c r="B2" s="178"/>
      <c r="C2" s="178"/>
      <c r="D2" s="179"/>
      <c r="E2" s="114" t="s">
        <v>328</v>
      </c>
      <c r="F2" s="24"/>
      <c r="G2" s="25" t="s">
        <v>258</v>
      </c>
      <c r="H2" s="114">
        <v>43100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80" t="s">
        <v>259</v>
      </c>
      <c r="B4" s="180"/>
      <c r="C4" s="180"/>
      <c r="D4" s="180"/>
      <c r="E4" s="180"/>
      <c r="F4" s="180"/>
      <c r="G4" s="180"/>
      <c r="H4" s="180"/>
      <c r="I4" s="180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25" t="s">
        <v>260</v>
      </c>
      <c r="B6" s="126"/>
      <c r="C6" s="137" t="s">
        <v>329</v>
      </c>
      <c r="D6" s="138"/>
      <c r="E6" s="181"/>
      <c r="F6" s="181"/>
      <c r="G6" s="181"/>
      <c r="H6" s="181"/>
      <c r="I6" s="38"/>
      <c r="J6" s="22"/>
      <c r="K6" s="22"/>
      <c r="L6" s="22"/>
    </row>
    <row r="7" spans="1:12" ht="12.75">
      <c r="A7" s="39"/>
      <c r="B7" s="39"/>
      <c r="C7" s="30"/>
      <c r="D7" s="30"/>
      <c r="E7" s="181"/>
      <c r="F7" s="181"/>
      <c r="G7" s="181"/>
      <c r="H7" s="181"/>
      <c r="I7" s="38"/>
      <c r="J7" s="22"/>
      <c r="K7" s="22"/>
      <c r="L7" s="22"/>
    </row>
    <row r="8" spans="1:12" ht="12.75">
      <c r="A8" s="182" t="s">
        <v>261</v>
      </c>
      <c r="B8" s="183"/>
      <c r="C8" s="150" t="s">
        <v>330</v>
      </c>
      <c r="D8" s="151"/>
      <c r="E8" s="181"/>
      <c r="F8" s="181"/>
      <c r="G8" s="181"/>
      <c r="H8" s="181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75" t="s">
        <v>262</v>
      </c>
      <c r="B10" s="176"/>
      <c r="C10" s="150" t="s">
        <v>331</v>
      </c>
      <c r="D10" s="151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77"/>
      <c r="B11" s="177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25" t="s">
        <v>263</v>
      </c>
      <c r="B12" s="126"/>
      <c r="C12" s="139" t="s">
        <v>332</v>
      </c>
      <c r="D12" s="170"/>
      <c r="E12" s="170"/>
      <c r="F12" s="170"/>
      <c r="G12" s="170"/>
      <c r="H12" s="170"/>
      <c r="I12" s="128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25" t="s">
        <v>264</v>
      </c>
      <c r="B14" s="126"/>
      <c r="C14" s="171" t="s">
        <v>333</v>
      </c>
      <c r="D14" s="172"/>
      <c r="E14" s="30"/>
      <c r="F14" s="165" t="s">
        <v>334</v>
      </c>
      <c r="G14" s="173"/>
      <c r="H14" s="173"/>
      <c r="I14" s="174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25" t="s">
        <v>265</v>
      </c>
      <c r="B16" s="126"/>
      <c r="C16" s="165" t="s">
        <v>335</v>
      </c>
      <c r="D16" s="173"/>
      <c r="E16" s="173"/>
      <c r="F16" s="173"/>
      <c r="G16" s="173"/>
      <c r="H16" s="173"/>
      <c r="I16" s="174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25" t="s">
        <v>266</v>
      </c>
      <c r="B18" s="126"/>
      <c r="C18" s="160" t="s">
        <v>336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25" t="s">
        <v>267</v>
      </c>
      <c r="B20" s="126"/>
      <c r="C20" s="160" t="s">
        <v>337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25" t="s">
        <v>268</v>
      </c>
      <c r="B22" s="126"/>
      <c r="C22" s="43">
        <v>133</v>
      </c>
      <c r="D22" s="165" t="s">
        <v>334</v>
      </c>
      <c r="E22" s="166"/>
      <c r="F22" s="167"/>
      <c r="G22" s="168"/>
      <c r="H22" s="169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25" t="s">
        <v>269</v>
      </c>
      <c r="B24" s="126"/>
      <c r="C24" s="43">
        <v>21</v>
      </c>
      <c r="D24" s="139" t="s">
        <v>338</v>
      </c>
      <c r="E24" s="163"/>
      <c r="F24" s="163"/>
      <c r="G24" s="164"/>
      <c r="H24" s="37" t="s">
        <v>270</v>
      </c>
      <c r="I24" s="116">
        <v>4292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25" t="s">
        <v>272</v>
      </c>
      <c r="B26" s="126"/>
      <c r="C26" s="115" t="s">
        <v>339</v>
      </c>
      <c r="D26" s="47"/>
      <c r="E26" s="22"/>
      <c r="F26" s="48"/>
      <c r="G26" s="125" t="s">
        <v>273</v>
      </c>
      <c r="H26" s="126"/>
      <c r="I26" s="117" t="s">
        <v>340</v>
      </c>
      <c r="J26" s="22"/>
      <c r="K26" s="22"/>
      <c r="L26" s="22"/>
    </row>
    <row r="27" spans="1:12" ht="12.75">
      <c r="A27" s="39"/>
      <c r="B27" s="39"/>
      <c r="C27" s="30"/>
      <c r="D27" s="48"/>
      <c r="E27" s="48"/>
      <c r="F27" s="48"/>
      <c r="G27" s="48"/>
      <c r="H27" s="30"/>
      <c r="I27" s="49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0"/>
      <c r="I29" s="49"/>
      <c r="J29" s="22"/>
      <c r="K29" s="22"/>
      <c r="L29" s="22"/>
    </row>
    <row r="30" spans="1:12" ht="12.75">
      <c r="A30" s="147"/>
      <c r="B30" s="148"/>
      <c r="C30" s="148"/>
      <c r="D30" s="149"/>
      <c r="E30" s="147"/>
      <c r="F30" s="148"/>
      <c r="G30" s="148"/>
      <c r="H30" s="150"/>
      <c r="I30" s="151"/>
      <c r="J30" s="22"/>
      <c r="K30" s="22"/>
      <c r="L30" s="22"/>
    </row>
    <row r="31" spans="1:12" ht="12.75">
      <c r="A31" s="44"/>
      <c r="B31" s="44"/>
      <c r="C31" s="42"/>
      <c r="D31" s="152"/>
      <c r="E31" s="152"/>
      <c r="F31" s="152"/>
      <c r="G31" s="153"/>
      <c r="H31" s="30"/>
      <c r="I31" s="53"/>
      <c r="J31" s="22"/>
      <c r="K31" s="22"/>
      <c r="L31" s="22"/>
    </row>
    <row r="32" spans="1:12" ht="12.75">
      <c r="A32" s="147"/>
      <c r="B32" s="148"/>
      <c r="C32" s="148"/>
      <c r="D32" s="149"/>
      <c r="E32" s="147"/>
      <c r="F32" s="148"/>
      <c r="G32" s="148"/>
      <c r="H32" s="150"/>
      <c r="I32" s="151"/>
      <c r="J32" s="22"/>
      <c r="K32" s="22"/>
      <c r="L32" s="22"/>
    </row>
    <row r="33" spans="1:12" ht="12.75">
      <c r="A33" s="44"/>
      <c r="B33" s="44"/>
      <c r="C33" s="42"/>
      <c r="D33" s="51"/>
      <c r="E33" s="51"/>
      <c r="F33" s="51"/>
      <c r="G33" s="52"/>
      <c r="H33" s="30"/>
      <c r="I33" s="54"/>
      <c r="J33" s="22"/>
      <c r="K33" s="22"/>
      <c r="L33" s="22"/>
    </row>
    <row r="34" spans="1:12" ht="12.75">
      <c r="A34" s="147"/>
      <c r="B34" s="148"/>
      <c r="C34" s="148"/>
      <c r="D34" s="149"/>
      <c r="E34" s="147"/>
      <c r="F34" s="148"/>
      <c r="G34" s="148"/>
      <c r="H34" s="150"/>
      <c r="I34" s="151"/>
      <c r="J34" s="22"/>
      <c r="K34" s="22"/>
      <c r="L34" s="22"/>
    </row>
    <row r="35" spans="1:12" ht="12.75">
      <c r="A35" s="44"/>
      <c r="B35" s="44"/>
      <c r="C35" s="42"/>
      <c r="D35" s="51"/>
      <c r="E35" s="51"/>
      <c r="F35" s="51"/>
      <c r="G35" s="52"/>
      <c r="H35" s="30"/>
      <c r="I35" s="54"/>
      <c r="J35" s="22"/>
      <c r="K35" s="22"/>
      <c r="L35" s="22"/>
    </row>
    <row r="36" spans="1:12" ht="12.75">
      <c r="A36" s="147"/>
      <c r="B36" s="148"/>
      <c r="C36" s="148"/>
      <c r="D36" s="149"/>
      <c r="E36" s="147"/>
      <c r="F36" s="148"/>
      <c r="G36" s="148"/>
      <c r="H36" s="150"/>
      <c r="I36" s="151"/>
      <c r="J36" s="22"/>
      <c r="K36" s="22"/>
      <c r="L36" s="22"/>
    </row>
    <row r="37" spans="1:12" ht="12.75">
      <c r="A37" s="55"/>
      <c r="B37" s="55"/>
      <c r="C37" s="142"/>
      <c r="D37" s="143"/>
      <c r="E37" s="30"/>
      <c r="F37" s="142"/>
      <c r="G37" s="143"/>
      <c r="H37" s="30"/>
      <c r="I37" s="30"/>
      <c r="J37" s="22"/>
      <c r="K37" s="22"/>
      <c r="L37" s="22"/>
    </row>
    <row r="38" spans="1:12" ht="12.75">
      <c r="A38" s="147"/>
      <c r="B38" s="148"/>
      <c r="C38" s="148"/>
      <c r="D38" s="149"/>
      <c r="E38" s="147"/>
      <c r="F38" s="148"/>
      <c r="G38" s="148"/>
      <c r="H38" s="150"/>
      <c r="I38" s="151"/>
      <c r="J38" s="22"/>
      <c r="K38" s="22"/>
      <c r="L38" s="22"/>
    </row>
    <row r="39" spans="1:12" ht="12.75">
      <c r="A39" s="55"/>
      <c r="B39" s="55"/>
      <c r="C39" s="56"/>
      <c r="D39" s="57"/>
      <c r="E39" s="30"/>
      <c r="F39" s="56"/>
      <c r="G39" s="57"/>
      <c r="H39" s="30"/>
      <c r="I39" s="30"/>
      <c r="J39" s="22"/>
      <c r="K39" s="22"/>
      <c r="L39" s="22"/>
    </row>
    <row r="40" spans="1:12" ht="12.75">
      <c r="A40" s="147"/>
      <c r="B40" s="148"/>
      <c r="C40" s="148"/>
      <c r="D40" s="149"/>
      <c r="E40" s="147"/>
      <c r="F40" s="148"/>
      <c r="G40" s="148"/>
      <c r="H40" s="150"/>
      <c r="I40" s="151"/>
      <c r="J40" s="22"/>
      <c r="K40" s="22"/>
      <c r="L40" s="22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22"/>
      <c r="K41" s="22"/>
      <c r="L41" s="22"/>
    </row>
    <row r="42" spans="1:12" ht="12.75">
      <c r="A42" s="55"/>
      <c r="B42" s="55"/>
      <c r="C42" s="56"/>
      <c r="D42" s="57"/>
      <c r="E42" s="30"/>
      <c r="F42" s="56"/>
      <c r="G42" s="57"/>
      <c r="H42" s="30"/>
      <c r="I42" s="30"/>
      <c r="J42" s="22"/>
      <c r="K42" s="22"/>
      <c r="L42" s="22"/>
    </row>
    <row r="43" spans="1:12" ht="12.75">
      <c r="A43" s="62"/>
      <c r="B43" s="62"/>
      <c r="C43" s="62"/>
      <c r="D43" s="41"/>
      <c r="E43" s="41"/>
      <c r="F43" s="62"/>
      <c r="G43" s="41"/>
      <c r="H43" s="41"/>
      <c r="I43" s="41"/>
      <c r="J43" s="22"/>
      <c r="K43" s="22"/>
      <c r="L43" s="22"/>
    </row>
    <row r="44" spans="1:12" ht="12.75">
      <c r="A44" s="120" t="s">
        <v>277</v>
      </c>
      <c r="B44" s="121"/>
      <c r="C44" s="137" t="s">
        <v>341</v>
      </c>
      <c r="D44" s="138"/>
      <c r="E44" s="31"/>
      <c r="F44" s="139" t="s">
        <v>342</v>
      </c>
      <c r="G44" s="140"/>
      <c r="H44" s="140"/>
      <c r="I44" s="141"/>
      <c r="J44" s="22"/>
      <c r="K44" s="22"/>
      <c r="L44" s="22"/>
    </row>
    <row r="45" spans="1:12" ht="12.75">
      <c r="A45" s="55"/>
      <c r="B45" s="55"/>
      <c r="C45" s="142"/>
      <c r="D45" s="143"/>
      <c r="E45" s="30"/>
      <c r="F45" s="142"/>
      <c r="G45" s="144"/>
      <c r="H45" s="63"/>
      <c r="I45" s="63"/>
      <c r="J45" s="22"/>
      <c r="K45" s="22"/>
      <c r="L45" s="22"/>
    </row>
    <row r="46" spans="1:12" ht="12.75">
      <c r="A46" s="120" t="s">
        <v>278</v>
      </c>
      <c r="B46" s="121"/>
      <c r="C46" s="139" t="s">
        <v>343</v>
      </c>
      <c r="D46" s="145"/>
      <c r="E46" s="145"/>
      <c r="F46" s="145"/>
      <c r="G46" s="145"/>
      <c r="H46" s="145"/>
      <c r="I46" s="146"/>
      <c r="J46" s="22"/>
      <c r="K46" s="22"/>
      <c r="L46" s="22"/>
    </row>
    <row r="47" spans="1:12" ht="12.75">
      <c r="A47" s="39"/>
      <c r="B47" s="39"/>
      <c r="C47" s="64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20" t="s">
        <v>280</v>
      </c>
      <c r="B48" s="121"/>
      <c r="C48" s="127" t="s">
        <v>344</v>
      </c>
      <c r="D48" s="123"/>
      <c r="E48" s="124"/>
      <c r="F48" s="31"/>
      <c r="G48" s="37" t="s">
        <v>281</v>
      </c>
      <c r="H48" s="127" t="s">
        <v>345</v>
      </c>
      <c r="I48" s="124"/>
      <c r="J48" s="22"/>
      <c r="K48" s="22"/>
      <c r="L48" s="22"/>
    </row>
    <row r="49" spans="1:12" ht="12.75">
      <c r="A49" s="39"/>
      <c r="B49" s="39"/>
      <c r="C49" s="64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20" t="s">
        <v>266</v>
      </c>
      <c r="B50" s="121"/>
      <c r="C50" s="122" t="s">
        <v>346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25" t="s">
        <v>282</v>
      </c>
      <c r="B52" s="126"/>
      <c r="C52" s="127" t="s">
        <v>347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5"/>
      <c r="B53" s="65"/>
      <c r="C53" s="131" t="s">
        <v>283</v>
      </c>
      <c r="D53" s="131"/>
      <c r="E53" s="131"/>
      <c r="F53" s="131"/>
      <c r="G53" s="131"/>
      <c r="H53" s="131"/>
      <c r="I53" s="67"/>
      <c r="J53" s="22"/>
      <c r="K53" s="22"/>
      <c r="L53" s="22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22"/>
      <c r="K54" s="22"/>
      <c r="L54" s="22"/>
    </row>
    <row r="55" spans="1:12" ht="12.75">
      <c r="A55" s="65"/>
      <c r="B55" s="129" t="s">
        <v>284</v>
      </c>
      <c r="C55" s="130"/>
      <c r="D55" s="130"/>
      <c r="E55" s="130"/>
      <c r="F55" s="109"/>
      <c r="G55" s="109"/>
      <c r="H55" s="110"/>
      <c r="I55" s="110"/>
      <c r="J55" s="22"/>
      <c r="K55" s="22"/>
      <c r="L55" s="22"/>
    </row>
    <row r="56" spans="1:12" ht="12.75">
      <c r="A56" s="65"/>
      <c r="B56" s="111" t="s">
        <v>323</v>
      </c>
      <c r="C56" s="112"/>
      <c r="D56" s="112"/>
      <c r="E56" s="112"/>
      <c r="F56" s="112"/>
      <c r="G56" s="112"/>
      <c r="H56" s="135" t="s">
        <v>317</v>
      </c>
      <c r="I56" s="135"/>
      <c r="J56" s="22"/>
      <c r="K56" s="22"/>
      <c r="L56" s="22"/>
    </row>
    <row r="57" spans="1:12" ht="12.75">
      <c r="A57" s="65"/>
      <c r="B57" s="111" t="s">
        <v>318</v>
      </c>
      <c r="C57" s="112"/>
      <c r="D57" s="112"/>
      <c r="E57" s="112"/>
      <c r="F57" s="112"/>
      <c r="G57" s="112"/>
      <c r="H57" s="135"/>
      <c r="I57" s="135"/>
      <c r="J57" s="22"/>
      <c r="K57" s="22"/>
      <c r="L57" s="22"/>
    </row>
    <row r="58" spans="1:12" ht="12.75">
      <c r="A58" s="65"/>
      <c r="B58" s="111" t="s">
        <v>319</v>
      </c>
      <c r="C58" s="112"/>
      <c r="D58" s="112"/>
      <c r="E58" s="112"/>
      <c r="F58" s="112"/>
      <c r="G58" s="112"/>
      <c r="H58" s="135"/>
      <c r="I58" s="135"/>
      <c r="J58" s="22"/>
      <c r="K58" s="22"/>
      <c r="L58" s="22"/>
    </row>
    <row r="59" spans="1:12" ht="12.75">
      <c r="A59" s="65"/>
      <c r="B59" s="111" t="s">
        <v>320</v>
      </c>
      <c r="C59" s="113"/>
      <c r="D59" s="113"/>
      <c r="E59" s="113"/>
      <c r="F59" s="113"/>
      <c r="G59" s="113"/>
      <c r="H59" s="135"/>
      <c r="I59" s="135"/>
      <c r="J59" s="22"/>
      <c r="K59" s="22"/>
      <c r="L59" s="22"/>
    </row>
    <row r="60" spans="1:12" ht="12.75">
      <c r="A60" s="65"/>
      <c r="B60" s="111" t="s">
        <v>321</v>
      </c>
      <c r="C60" s="113"/>
      <c r="D60" s="113"/>
      <c r="E60" s="113"/>
      <c r="F60" s="113"/>
      <c r="G60" s="113"/>
      <c r="H60" s="135"/>
      <c r="I60" s="135"/>
      <c r="J60" s="22"/>
      <c r="K60" s="22"/>
      <c r="L60" s="22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22"/>
      <c r="K61" s="22"/>
      <c r="L61" s="22"/>
    </row>
    <row r="62" spans="1:12" ht="13.5" thickBot="1">
      <c r="A62" s="68" t="s">
        <v>285</v>
      </c>
      <c r="B62" s="31"/>
      <c r="C62" s="31"/>
      <c r="D62" s="31"/>
      <c r="E62" s="31"/>
      <c r="F62" s="31"/>
      <c r="G62" s="69"/>
      <c r="H62" s="70"/>
      <c r="I62" s="69"/>
      <c r="J62" s="22"/>
      <c r="K62" s="22"/>
      <c r="L62" s="22"/>
    </row>
    <row r="63" spans="1:12" ht="12.75">
      <c r="A63" s="31"/>
      <c r="B63" s="31"/>
      <c r="C63" s="31"/>
      <c r="D63" s="31"/>
      <c r="E63" s="65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1"/>
      <c r="B64" s="71"/>
      <c r="C64" s="36"/>
      <c r="D64" s="36"/>
      <c r="E64" s="36"/>
      <c r="F64" s="36"/>
      <c r="G64" s="118"/>
      <c r="H64" s="119"/>
      <c r="I64" s="36"/>
      <c r="J64" s="22"/>
      <c r="K64" s="22"/>
      <c r="L64" s="22"/>
    </row>
  </sheetData>
  <sheetProtection/>
  <protectedRanges>
    <protectedRange sqref="C8:D8 C10:D10 C14:D14 F14:I14 C16:I16 C24 C22:F22 A30:I30 A32:I32 A34:D34" name="Range1"/>
    <protectedRange sqref="E2" name="Range1_2"/>
    <protectedRange sqref="H2" name="Range1_4"/>
    <protectedRange sqref="C6:D6" name="Range1_6"/>
    <protectedRange sqref="C12:I12" name="Range1_7"/>
    <protectedRange sqref="C18:I18" name="Range1_2_2"/>
    <protectedRange sqref="C20:I20" name="Range1_1_2"/>
    <protectedRange sqref="D24:G24" name="Range1_10"/>
    <protectedRange sqref="C26" name="Range1_11"/>
    <protectedRange sqref="I24" name="Range1_12"/>
    <protectedRange sqref="I26" name="Range1_1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investitori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="91" zoomScaleNormal="91" zoomScaleSheetLayoutView="93" zoomScalePageLayoutView="0" workbookViewId="0" topLeftCell="A1">
      <selection activeCell="A122" sqref="A122:K122"/>
    </sheetView>
  </sheetViews>
  <sheetFormatPr defaultColWidth="9.140625" defaultRowHeight="12.75"/>
  <cols>
    <col min="3" max="3" width="7.8515625" style="0" customWidth="1"/>
    <col min="4" max="4" width="7.57421875" style="0" customWidth="1"/>
    <col min="5" max="5" width="13.421875" style="0" customWidth="1"/>
    <col min="6" max="6" width="6.140625" style="0" customWidth="1"/>
    <col min="7" max="7" width="4.8515625" style="0" customWidth="1"/>
    <col min="9" max="9" width="4.28125" style="0" customWidth="1"/>
    <col min="10" max="10" width="13.00390625" style="0" customWidth="1"/>
    <col min="11" max="11" width="12.57421875" style="0" customWidth="1"/>
  </cols>
  <sheetData>
    <row r="1" spans="1:11" ht="12.75">
      <c r="A1" s="184" t="s">
        <v>159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2.75">
      <c r="A2" s="188" t="s">
        <v>324</v>
      </c>
      <c r="B2" s="189"/>
      <c r="C2" s="189"/>
      <c r="D2" s="189"/>
      <c r="E2" s="189"/>
      <c r="F2" s="189"/>
      <c r="G2" s="189"/>
      <c r="H2" s="189"/>
      <c r="I2" s="189"/>
      <c r="J2" s="189"/>
      <c r="K2" s="187"/>
    </row>
    <row r="3" spans="1:11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2.75">
      <c r="A4" s="194" t="s">
        <v>348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4.5" thickBot="1">
      <c r="A5" s="197" t="s">
        <v>61</v>
      </c>
      <c r="B5" s="198"/>
      <c r="C5" s="198"/>
      <c r="D5" s="198"/>
      <c r="E5" s="198"/>
      <c r="F5" s="198"/>
      <c r="G5" s="198"/>
      <c r="H5" s="199"/>
      <c r="I5" s="73" t="s">
        <v>288</v>
      </c>
      <c r="J5" s="74" t="s">
        <v>115</v>
      </c>
      <c r="K5" s="75" t="s">
        <v>116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77">
        <v>2</v>
      </c>
      <c r="J6" s="76">
        <v>3</v>
      </c>
      <c r="K6" s="76">
        <v>4</v>
      </c>
    </row>
    <row r="7" spans="1:11" ht="12.75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3"/>
    </row>
    <row r="8" spans="1:11" ht="12.75">
      <c r="A8" s="204" t="s">
        <v>62</v>
      </c>
      <c r="B8" s="205"/>
      <c r="C8" s="205"/>
      <c r="D8" s="205"/>
      <c r="E8" s="205"/>
      <c r="F8" s="205"/>
      <c r="G8" s="205"/>
      <c r="H8" s="206"/>
      <c r="I8" s="6">
        <v>1</v>
      </c>
      <c r="J8" s="11"/>
      <c r="K8" s="11"/>
    </row>
    <row r="9" spans="1:11" ht="12.75">
      <c r="A9" s="207" t="s">
        <v>13</v>
      </c>
      <c r="B9" s="208"/>
      <c r="C9" s="208"/>
      <c r="D9" s="208"/>
      <c r="E9" s="208"/>
      <c r="F9" s="208"/>
      <c r="G9" s="208"/>
      <c r="H9" s="209"/>
      <c r="I9" s="4">
        <v>2</v>
      </c>
      <c r="J9" s="12">
        <f>J10+J17+J27+J36+J40</f>
        <v>15682000000</v>
      </c>
      <c r="K9" s="12">
        <f>K10+K17+K27+K36+K40</f>
        <v>14847000000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399000000</v>
      </c>
      <c r="K10" s="12">
        <f>SUM(K11:K16)</f>
        <v>429000000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157000000</v>
      </c>
      <c r="K12" s="13">
        <v>166000000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>
        <v>20000000</v>
      </c>
      <c r="K14" s="13">
        <v>21000000</v>
      </c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222000000</v>
      </c>
      <c r="K15" s="13">
        <v>242000000</v>
      </c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11207000000</v>
      </c>
      <c r="K17" s="12">
        <f>SUM(K18:K26)</f>
        <v>10591000000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1005000000</v>
      </c>
      <c r="K18" s="13">
        <v>1010000000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5245000000</v>
      </c>
      <c r="K19" s="13">
        <v>5060000000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2607000000</v>
      </c>
      <c r="K20" s="13">
        <v>2224000000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240000000</v>
      </c>
      <c r="K21" s="13">
        <v>215000000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37000000</v>
      </c>
      <c r="K23" s="13">
        <v>13000000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2066000000</v>
      </c>
      <c r="K24" s="13">
        <v>2062000000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7000000</v>
      </c>
      <c r="K25" s="13">
        <v>7000000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/>
      <c r="K26" s="13"/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2310000000</v>
      </c>
      <c r="K27" s="12">
        <f>SUM(K28:K35)</f>
        <v>2413000000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805000000</v>
      </c>
      <c r="K28" s="13">
        <v>1079000000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795000000</v>
      </c>
      <c r="K29" s="13">
        <v>657000000</v>
      </c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27000000</v>
      </c>
      <c r="K30" s="13">
        <v>6000000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7000000</v>
      </c>
      <c r="K33" s="13">
        <v>7000000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676000000</v>
      </c>
      <c r="K34" s="13">
        <v>664000000</v>
      </c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82000000</v>
      </c>
      <c r="K36" s="12">
        <f>SUM(K37:K39)</f>
        <v>71000000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>
        <v>11000000</v>
      </c>
      <c r="K37" s="13">
        <v>11000000</v>
      </c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71000000</v>
      </c>
      <c r="K38" s="13">
        <v>60000000</v>
      </c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1684000000</v>
      </c>
      <c r="K40" s="13">
        <v>1343000000</v>
      </c>
    </row>
    <row r="41" spans="1:11" ht="12.75">
      <c r="A41" s="207" t="s">
        <v>248</v>
      </c>
      <c r="B41" s="208"/>
      <c r="C41" s="208"/>
      <c r="D41" s="208"/>
      <c r="E41" s="208"/>
      <c r="F41" s="208"/>
      <c r="G41" s="208"/>
      <c r="H41" s="209"/>
      <c r="I41" s="4">
        <v>34</v>
      </c>
      <c r="J41" s="12">
        <f>J42+J50+J57+J65</f>
        <v>4429000000</v>
      </c>
      <c r="K41" s="12">
        <f>K42+K50+K57+K65</f>
        <v>4314000000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1802000000</v>
      </c>
      <c r="K42" s="12">
        <f>SUM(K43:K49)</f>
        <v>2021000000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608000000</v>
      </c>
      <c r="K43" s="13">
        <v>563000000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564000000</v>
      </c>
      <c r="K44" s="13">
        <v>746000000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563000000</v>
      </c>
      <c r="K45" s="13">
        <v>646000000</v>
      </c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67000000</v>
      </c>
      <c r="K46" s="13">
        <v>66000000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/>
      <c r="K47" s="13"/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1727000000</v>
      </c>
      <c r="K50" s="12">
        <f>SUM(K51:K56)</f>
        <v>1487000000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258000000</v>
      </c>
      <c r="K51" s="13">
        <v>225000000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1315000000</v>
      </c>
      <c r="K52" s="13">
        <v>1118000000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3000000</v>
      </c>
      <c r="K54" s="13">
        <v>2000000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92000000</v>
      </c>
      <c r="K55" s="13">
        <v>65000000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59000000</v>
      </c>
      <c r="K56" s="13">
        <v>77000000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400000000</v>
      </c>
      <c r="K57" s="12">
        <f>SUM(K58:K64)</f>
        <v>442000000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330000000</v>
      </c>
      <c r="K59" s="13">
        <v>376000000</v>
      </c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0</v>
      </c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14000000</v>
      </c>
      <c r="K63" s="13">
        <v>3000000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56000000</v>
      </c>
      <c r="K64" s="13">
        <v>63000000</v>
      </c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500000000</v>
      </c>
      <c r="K65" s="13">
        <v>364000000</v>
      </c>
    </row>
    <row r="66" spans="1:11" ht="12.75">
      <c r="A66" s="207" t="s">
        <v>58</v>
      </c>
      <c r="B66" s="208"/>
      <c r="C66" s="208"/>
      <c r="D66" s="208"/>
      <c r="E66" s="208"/>
      <c r="F66" s="208"/>
      <c r="G66" s="208"/>
      <c r="H66" s="209"/>
      <c r="I66" s="4">
        <v>59</v>
      </c>
      <c r="J66" s="13">
        <v>34000000</v>
      </c>
      <c r="K66" s="13">
        <v>53000000</v>
      </c>
    </row>
    <row r="67" spans="1:11" ht="12.75">
      <c r="A67" s="207" t="s">
        <v>249</v>
      </c>
      <c r="B67" s="208"/>
      <c r="C67" s="208"/>
      <c r="D67" s="208"/>
      <c r="E67" s="208"/>
      <c r="F67" s="208"/>
      <c r="G67" s="208"/>
      <c r="H67" s="209"/>
      <c r="I67" s="4">
        <v>60</v>
      </c>
      <c r="J67" s="12">
        <f>J8+J9+J41+J66</f>
        <v>20145000000</v>
      </c>
      <c r="K67" s="12">
        <f>K8+K9+K41+K66</f>
        <v>19214000000</v>
      </c>
    </row>
    <row r="68" spans="1:11" ht="12.75">
      <c r="A68" s="213" t="s">
        <v>93</v>
      </c>
      <c r="B68" s="214"/>
      <c r="C68" s="214"/>
      <c r="D68" s="214"/>
      <c r="E68" s="214"/>
      <c r="F68" s="214"/>
      <c r="G68" s="214"/>
      <c r="H68" s="215"/>
      <c r="I68" s="5">
        <v>61</v>
      </c>
      <c r="J68" s="14"/>
      <c r="K68" s="14"/>
    </row>
    <row r="69" spans="1:11" ht="12.75">
      <c r="A69" s="216" t="s">
        <v>60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2.75">
      <c r="A70" s="204" t="s">
        <v>199</v>
      </c>
      <c r="B70" s="205"/>
      <c r="C70" s="205"/>
      <c r="D70" s="205"/>
      <c r="E70" s="205"/>
      <c r="F70" s="205"/>
      <c r="G70" s="205"/>
      <c r="H70" s="206"/>
      <c r="I70" s="6">
        <v>62</v>
      </c>
      <c r="J70" s="20">
        <f>J71+J72+J73+J79+J80+J83+J86</f>
        <v>10767000000</v>
      </c>
      <c r="K70" s="20">
        <f>K71+K72+K73+K79+K80+K83+K86</f>
        <v>11881000000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9000000000</v>
      </c>
      <c r="K71" s="13">
        <v>9000000000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/>
      <c r="K72" s="13"/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1308000000</v>
      </c>
      <c r="K73" s="12">
        <f>K74+K75-K76+K77+K78</f>
        <v>1166000000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20000000</v>
      </c>
      <c r="K74" s="13">
        <v>28000000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/>
      <c r="K75" s="13"/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/>
      <c r="K76" s="13"/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1288000000</v>
      </c>
      <c r="K78" s="13">
        <v>1138000000</v>
      </c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299000000</v>
      </c>
      <c r="K79" s="13">
        <v>289000000</v>
      </c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10" t="s">
        <v>175</v>
      </c>
      <c r="B81" s="211"/>
      <c r="C81" s="211"/>
      <c r="D81" s="211"/>
      <c r="E81" s="211"/>
      <c r="F81" s="211"/>
      <c r="G81" s="211"/>
      <c r="H81" s="212"/>
      <c r="I81" s="4">
        <v>73</v>
      </c>
      <c r="J81" s="13"/>
      <c r="K81" s="13"/>
    </row>
    <row r="82" spans="1:11" ht="12.75">
      <c r="A82" s="210" t="s">
        <v>176</v>
      </c>
      <c r="B82" s="211"/>
      <c r="C82" s="211"/>
      <c r="D82" s="211"/>
      <c r="E82" s="211"/>
      <c r="F82" s="211"/>
      <c r="G82" s="211"/>
      <c r="H82" s="212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160000000</v>
      </c>
      <c r="K83" s="12">
        <f>K84-K85</f>
        <v>1426000000</v>
      </c>
    </row>
    <row r="84" spans="1:11" ht="12.75">
      <c r="A84" s="210" t="s">
        <v>177</v>
      </c>
      <c r="B84" s="211"/>
      <c r="C84" s="211"/>
      <c r="D84" s="211"/>
      <c r="E84" s="211"/>
      <c r="F84" s="211"/>
      <c r="G84" s="211"/>
      <c r="H84" s="212"/>
      <c r="I84" s="4">
        <v>76</v>
      </c>
      <c r="J84" s="13">
        <v>160000000</v>
      </c>
      <c r="K84" s="13">
        <v>1426000000</v>
      </c>
    </row>
    <row r="85" spans="1:11" ht="12.75">
      <c r="A85" s="210" t="s">
        <v>178</v>
      </c>
      <c r="B85" s="211"/>
      <c r="C85" s="211"/>
      <c r="D85" s="211"/>
      <c r="E85" s="211"/>
      <c r="F85" s="211"/>
      <c r="G85" s="211"/>
      <c r="H85" s="212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207" t="s">
        <v>19</v>
      </c>
      <c r="B87" s="208"/>
      <c r="C87" s="208"/>
      <c r="D87" s="208"/>
      <c r="E87" s="208"/>
      <c r="F87" s="208"/>
      <c r="G87" s="208"/>
      <c r="H87" s="209"/>
      <c r="I87" s="4">
        <v>79</v>
      </c>
      <c r="J87" s="12">
        <f>SUM(J88:J90)</f>
        <v>3479000000</v>
      </c>
      <c r="K87" s="12">
        <f>SUM(K88:K90)</f>
        <v>3496000000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64000000</v>
      </c>
      <c r="K88" s="13">
        <v>40000000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3415000000</v>
      </c>
      <c r="K90" s="13">
        <v>3456000000</v>
      </c>
    </row>
    <row r="91" spans="1:11" ht="12.75">
      <c r="A91" s="207" t="s">
        <v>20</v>
      </c>
      <c r="B91" s="208"/>
      <c r="C91" s="208"/>
      <c r="D91" s="208"/>
      <c r="E91" s="208"/>
      <c r="F91" s="208"/>
      <c r="G91" s="208"/>
      <c r="H91" s="209"/>
      <c r="I91" s="4">
        <v>83</v>
      </c>
      <c r="J91" s="12">
        <f>SUM(J92:J100)</f>
        <v>331000000</v>
      </c>
      <c r="K91" s="12">
        <f>SUM(K92:K100)</f>
        <v>173000000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/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/>
      <c r="K93" s="13"/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271000000</v>
      </c>
      <c r="K94" s="13">
        <v>122000000</v>
      </c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60000000</v>
      </c>
      <c r="K99" s="13">
        <v>51000000</v>
      </c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/>
      <c r="K100" s="13"/>
    </row>
    <row r="101" spans="1:11" ht="12.75">
      <c r="A101" s="207" t="s">
        <v>21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2">
        <f>SUM(J102:J113)</f>
        <v>5463000000</v>
      </c>
      <c r="K101" s="12">
        <f>SUM(K102:K113)</f>
        <v>3559000000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560000000</v>
      </c>
      <c r="K102" s="13">
        <v>495000000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/>
      <c r="K103" s="13"/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2618000000</v>
      </c>
      <c r="K104" s="13">
        <v>1481000000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36000000</v>
      </c>
      <c r="K105" s="13">
        <v>63000000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1498000000</v>
      </c>
      <c r="K106" s="13">
        <v>787000000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53000000</v>
      </c>
      <c r="K109" s="13">
        <v>50000000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552000000</v>
      </c>
      <c r="K110" s="13">
        <v>527000000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/>
      <c r="K111" s="13"/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146000000</v>
      </c>
      <c r="K113" s="13">
        <v>156000000</v>
      </c>
    </row>
    <row r="114" spans="1:11" ht="12.75">
      <c r="A114" s="207" t="s">
        <v>1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3">
        <v>105000000</v>
      </c>
      <c r="K114" s="13">
        <v>105000000</v>
      </c>
    </row>
    <row r="115" spans="1:11" ht="12.75">
      <c r="A115" s="207" t="s">
        <v>25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2">
        <f>J70+J87+J91+J101+J114</f>
        <v>20145000000</v>
      </c>
      <c r="K115" s="12">
        <f>K70+K87+K91+K101+K114</f>
        <v>19214000000</v>
      </c>
    </row>
    <row r="116" spans="1:11" ht="12.75">
      <c r="A116" s="221" t="s">
        <v>59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4"/>
      <c r="K116" s="14"/>
    </row>
    <row r="117" spans="1:11" ht="12.75">
      <c r="A117" s="216" t="s">
        <v>289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04" t="s">
        <v>193</v>
      </c>
      <c r="B118" s="205"/>
      <c r="C118" s="205"/>
      <c r="D118" s="205"/>
      <c r="E118" s="205"/>
      <c r="F118" s="205"/>
      <c r="G118" s="205"/>
      <c r="H118" s="205"/>
      <c r="I118" s="227"/>
      <c r="J118" s="227"/>
      <c r="K118" s="228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ht="12.75">
      <c r="A120" s="229" t="s">
        <v>9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9" t="s">
        <v>102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95" zoomScaleSheetLayoutView="95" zoomScalePageLayoutView="0" workbookViewId="0" topLeftCell="A37">
      <selection activeCell="A52" sqref="A52:K52"/>
    </sheetView>
  </sheetViews>
  <sheetFormatPr defaultColWidth="9.140625" defaultRowHeight="12.75"/>
  <cols>
    <col min="5" max="5" width="8.00390625" style="0" customWidth="1"/>
    <col min="6" max="6" width="9.140625" style="0" hidden="1" customWidth="1"/>
    <col min="8" max="8" width="2.140625" style="0" customWidth="1"/>
    <col min="9" max="9" width="5.7109375" style="0" customWidth="1"/>
    <col min="10" max="11" width="12.8515625" style="0" bestFit="1" customWidth="1"/>
  </cols>
  <sheetData>
    <row r="1" spans="1:11" ht="12.75">
      <c r="A1" s="184" t="s">
        <v>160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2.75">
      <c r="A2" s="188" t="s">
        <v>325</v>
      </c>
      <c r="B2" s="189"/>
      <c r="C2" s="189"/>
      <c r="D2" s="189"/>
      <c r="E2" s="189"/>
      <c r="F2" s="189"/>
      <c r="G2" s="189"/>
      <c r="H2" s="189"/>
      <c r="I2" s="189"/>
      <c r="J2" s="189"/>
      <c r="K2" s="187"/>
    </row>
    <row r="3" spans="1:11" ht="12.75">
      <c r="A3" s="72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32" t="s">
        <v>349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73" t="s">
        <v>290</v>
      </c>
      <c r="J5" s="75" t="s">
        <v>156</v>
      </c>
      <c r="K5" s="75" t="s">
        <v>157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77">
        <v>2</v>
      </c>
      <c r="J6" s="76">
        <v>3</v>
      </c>
      <c r="K6" s="76">
        <v>4</v>
      </c>
    </row>
    <row r="7" spans="1:11" ht="12.75">
      <c r="A7" s="204" t="s">
        <v>26</v>
      </c>
      <c r="B7" s="205"/>
      <c r="C7" s="205"/>
      <c r="D7" s="205"/>
      <c r="E7" s="205"/>
      <c r="F7" s="205"/>
      <c r="G7" s="205"/>
      <c r="H7" s="206"/>
      <c r="I7" s="6">
        <v>111</v>
      </c>
      <c r="J7" s="20">
        <f>SUM(J8:J9)</f>
        <v>14904000000</v>
      </c>
      <c r="K7" s="20">
        <f>SUM(K8:K9)</f>
        <v>17953000000</v>
      </c>
    </row>
    <row r="8" spans="1:11" ht="12.75">
      <c r="A8" s="207" t="s">
        <v>158</v>
      </c>
      <c r="B8" s="208"/>
      <c r="C8" s="208"/>
      <c r="D8" s="208"/>
      <c r="E8" s="208"/>
      <c r="F8" s="208"/>
      <c r="G8" s="208"/>
      <c r="H8" s="209"/>
      <c r="I8" s="4">
        <v>112</v>
      </c>
      <c r="J8" s="13">
        <v>14602000000</v>
      </c>
      <c r="K8" s="13">
        <v>17578000000</v>
      </c>
    </row>
    <row r="9" spans="1:11" ht="12.75">
      <c r="A9" s="207" t="s">
        <v>106</v>
      </c>
      <c r="B9" s="208"/>
      <c r="C9" s="208"/>
      <c r="D9" s="208"/>
      <c r="E9" s="208"/>
      <c r="F9" s="208"/>
      <c r="G9" s="208"/>
      <c r="H9" s="209"/>
      <c r="I9" s="4">
        <v>113</v>
      </c>
      <c r="J9" s="13">
        <v>302000000</v>
      </c>
      <c r="K9" s="13">
        <v>375000000</v>
      </c>
    </row>
    <row r="10" spans="1:11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4">
        <v>114</v>
      </c>
      <c r="J10" s="12">
        <f>J11+J12+J16+J20+J21+J22+J25+J26</f>
        <v>13997000000</v>
      </c>
      <c r="K10" s="12">
        <f>K11+K12+K16+K20+K21+K22+K25+K26</f>
        <v>16253000000</v>
      </c>
    </row>
    <row r="11" spans="1:11" ht="12.75">
      <c r="A11" s="207" t="s">
        <v>107</v>
      </c>
      <c r="B11" s="208"/>
      <c r="C11" s="208"/>
      <c r="D11" s="208"/>
      <c r="E11" s="208"/>
      <c r="F11" s="208"/>
      <c r="G11" s="208"/>
      <c r="H11" s="209"/>
      <c r="I11" s="4">
        <v>115</v>
      </c>
      <c r="J11" s="13">
        <v>-256000000</v>
      </c>
      <c r="K11" s="13">
        <v>-288000000</v>
      </c>
    </row>
    <row r="12" spans="1:11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4">
        <v>116</v>
      </c>
      <c r="J12" s="12">
        <f>SUM(J13:J15)</f>
        <v>10951000000</v>
      </c>
      <c r="K12" s="12">
        <f>SUM(K13:K15)</f>
        <v>13315000000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7230000000</v>
      </c>
      <c r="K13" s="13">
        <v>8816000000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1889000000</v>
      </c>
      <c r="K14" s="13">
        <v>2666000000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1832000000</v>
      </c>
      <c r="K15" s="13">
        <v>1833000000</v>
      </c>
    </row>
    <row r="16" spans="1:11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4">
        <v>120</v>
      </c>
      <c r="J16" s="12">
        <f>SUM(J17:J19)</f>
        <v>972000000</v>
      </c>
      <c r="K16" s="12">
        <f>SUM(K17:K19)</f>
        <v>810000000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545000000</v>
      </c>
      <c r="K17" s="13">
        <v>476000000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284000000</v>
      </c>
      <c r="K18" s="13">
        <v>214000000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143000000</v>
      </c>
      <c r="K19" s="13">
        <v>120000000</v>
      </c>
    </row>
    <row r="20" spans="1:11" ht="12.75">
      <c r="A20" s="207" t="s">
        <v>108</v>
      </c>
      <c r="B20" s="208"/>
      <c r="C20" s="208"/>
      <c r="D20" s="208"/>
      <c r="E20" s="208"/>
      <c r="F20" s="208"/>
      <c r="G20" s="208"/>
      <c r="H20" s="209"/>
      <c r="I20" s="4">
        <v>124</v>
      </c>
      <c r="J20" s="13">
        <v>1600000000</v>
      </c>
      <c r="K20" s="13">
        <v>1733000000</v>
      </c>
    </row>
    <row r="21" spans="1:11" ht="12.75">
      <c r="A21" s="207" t="s">
        <v>109</v>
      </c>
      <c r="B21" s="208"/>
      <c r="C21" s="208"/>
      <c r="D21" s="208"/>
      <c r="E21" s="208"/>
      <c r="F21" s="208"/>
      <c r="G21" s="208"/>
      <c r="H21" s="209"/>
      <c r="I21" s="4">
        <v>125</v>
      </c>
      <c r="J21" s="13">
        <v>967000000</v>
      </c>
      <c r="K21" s="13">
        <v>799000000</v>
      </c>
    </row>
    <row r="22" spans="1:11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126</v>
      </c>
      <c r="J22" s="12">
        <f>SUM(J23:J24)</f>
        <v>109000000</v>
      </c>
      <c r="K22" s="12">
        <f>SUM(K23:K24)</f>
        <v>30000000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47000000</v>
      </c>
      <c r="K23" s="13">
        <v>51000000</v>
      </c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62000000</v>
      </c>
      <c r="K24" s="13">
        <v>-21000000</v>
      </c>
    </row>
    <row r="25" spans="1:11" ht="12.75">
      <c r="A25" s="207" t="s">
        <v>110</v>
      </c>
      <c r="B25" s="208"/>
      <c r="C25" s="208"/>
      <c r="D25" s="208"/>
      <c r="E25" s="208"/>
      <c r="F25" s="208"/>
      <c r="G25" s="208"/>
      <c r="H25" s="209"/>
      <c r="I25" s="4">
        <v>129</v>
      </c>
      <c r="J25" s="13">
        <v>-346000000</v>
      </c>
      <c r="K25" s="13">
        <v>-146000000</v>
      </c>
    </row>
    <row r="26" spans="1:11" ht="12.75">
      <c r="A26" s="207" t="s">
        <v>52</v>
      </c>
      <c r="B26" s="208"/>
      <c r="C26" s="208"/>
      <c r="D26" s="208"/>
      <c r="E26" s="208"/>
      <c r="F26" s="208"/>
      <c r="G26" s="208"/>
      <c r="H26" s="209"/>
      <c r="I26" s="4">
        <v>130</v>
      </c>
      <c r="J26" s="13"/>
      <c r="K26" s="13"/>
    </row>
    <row r="27" spans="1:11" ht="12.75">
      <c r="A27" s="207" t="s">
        <v>221</v>
      </c>
      <c r="B27" s="208"/>
      <c r="C27" s="208"/>
      <c r="D27" s="208"/>
      <c r="E27" s="208"/>
      <c r="F27" s="208"/>
      <c r="G27" s="208"/>
      <c r="H27" s="209"/>
      <c r="I27" s="4">
        <v>131</v>
      </c>
      <c r="J27" s="12">
        <f>SUM(J28:J32)</f>
        <v>155000000</v>
      </c>
      <c r="K27" s="12">
        <f>SUM(K28:K32)</f>
        <v>384000000</v>
      </c>
    </row>
    <row r="28" spans="1:11" ht="12.75">
      <c r="A28" s="207" t="s">
        <v>235</v>
      </c>
      <c r="B28" s="208"/>
      <c r="C28" s="208"/>
      <c r="D28" s="208"/>
      <c r="E28" s="208"/>
      <c r="F28" s="208"/>
      <c r="G28" s="208"/>
      <c r="H28" s="209"/>
      <c r="I28" s="4">
        <v>132</v>
      </c>
      <c r="J28" s="13">
        <v>92000000</v>
      </c>
      <c r="K28" s="13">
        <v>76000000</v>
      </c>
    </row>
    <row r="29" spans="1:11" ht="12.75">
      <c r="A29" s="207" t="s">
        <v>161</v>
      </c>
      <c r="B29" s="208"/>
      <c r="C29" s="208"/>
      <c r="D29" s="208"/>
      <c r="E29" s="208"/>
      <c r="F29" s="208"/>
      <c r="G29" s="208"/>
      <c r="H29" s="209"/>
      <c r="I29" s="4">
        <v>133</v>
      </c>
      <c r="J29" s="13">
        <v>44000000</v>
      </c>
      <c r="K29" s="13">
        <v>286000000</v>
      </c>
    </row>
    <row r="30" spans="1:11" ht="12.75">
      <c r="A30" s="207" t="s">
        <v>145</v>
      </c>
      <c r="B30" s="208"/>
      <c r="C30" s="208"/>
      <c r="D30" s="208"/>
      <c r="E30" s="208"/>
      <c r="F30" s="208"/>
      <c r="G30" s="208"/>
      <c r="H30" s="209"/>
      <c r="I30" s="4">
        <v>134</v>
      </c>
      <c r="J30" s="13"/>
      <c r="K30" s="13"/>
    </row>
    <row r="31" spans="1:11" ht="12.75">
      <c r="A31" s="207" t="s">
        <v>231</v>
      </c>
      <c r="B31" s="208"/>
      <c r="C31" s="208"/>
      <c r="D31" s="208"/>
      <c r="E31" s="208"/>
      <c r="F31" s="208"/>
      <c r="G31" s="208"/>
      <c r="H31" s="209"/>
      <c r="I31" s="4">
        <v>135</v>
      </c>
      <c r="J31" s="13"/>
      <c r="K31" s="13"/>
    </row>
    <row r="32" spans="1:11" ht="12.75">
      <c r="A32" s="207" t="s">
        <v>146</v>
      </c>
      <c r="B32" s="208"/>
      <c r="C32" s="208"/>
      <c r="D32" s="208"/>
      <c r="E32" s="208"/>
      <c r="F32" s="208"/>
      <c r="G32" s="208"/>
      <c r="H32" s="209"/>
      <c r="I32" s="4">
        <v>136</v>
      </c>
      <c r="J32" s="13">
        <v>19000000</v>
      </c>
      <c r="K32" s="13">
        <v>22000000</v>
      </c>
    </row>
    <row r="33" spans="1:11" ht="12.75">
      <c r="A33" s="207" t="s">
        <v>222</v>
      </c>
      <c r="B33" s="208"/>
      <c r="C33" s="208"/>
      <c r="D33" s="208"/>
      <c r="E33" s="208"/>
      <c r="F33" s="208"/>
      <c r="G33" s="208"/>
      <c r="H33" s="209"/>
      <c r="I33" s="4">
        <v>137</v>
      </c>
      <c r="J33" s="12">
        <f>SUM(J34:J37)</f>
        <v>560000000</v>
      </c>
      <c r="K33" s="12">
        <f>SUM(K34:K37)</f>
        <v>310000000</v>
      </c>
    </row>
    <row r="34" spans="1:11" ht="12.75">
      <c r="A34" s="207" t="s">
        <v>68</v>
      </c>
      <c r="B34" s="208"/>
      <c r="C34" s="208"/>
      <c r="D34" s="208"/>
      <c r="E34" s="208"/>
      <c r="F34" s="208"/>
      <c r="G34" s="208"/>
      <c r="H34" s="209"/>
      <c r="I34" s="4">
        <v>138</v>
      </c>
      <c r="J34" s="13">
        <v>8000000</v>
      </c>
      <c r="K34" s="13">
        <v>137000000</v>
      </c>
    </row>
    <row r="35" spans="1:11" ht="12.75">
      <c r="A35" s="207" t="s">
        <v>67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3">
        <v>126000000</v>
      </c>
      <c r="K35" s="13">
        <v>88000000</v>
      </c>
    </row>
    <row r="36" spans="1:11" ht="12.75">
      <c r="A36" s="207" t="s">
        <v>232</v>
      </c>
      <c r="B36" s="208"/>
      <c r="C36" s="208"/>
      <c r="D36" s="208"/>
      <c r="E36" s="208"/>
      <c r="F36" s="208"/>
      <c r="G36" s="208"/>
      <c r="H36" s="209"/>
      <c r="I36" s="4">
        <v>140</v>
      </c>
      <c r="J36" s="13"/>
      <c r="K36" s="13"/>
    </row>
    <row r="37" spans="1:11" ht="12.75">
      <c r="A37" s="207" t="s">
        <v>69</v>
      </c>
      <c r="B37" s="208"/>
      <c r="C37" s="208"/>
      <c r="D37" s="208"/>
      <c r="E37" s="208"/>
      <c r="F37" s="208"/>
      <c r="G37" s="208"/>
      <c r="H37" s="209"/>
      <c r="I37" s="4">
        <v>141</v>
      </c>
      <c r="J37" s="13">
        <v>426000000</v>
      </c>
      <c r="K37" s="13">
        <v>85000000</v>
      </c>
    </row>
    <row r="38" spans="1:11" ht="12.75">
      <c r="A38" s="207" t="s">
        <v>203</v>
      </c>
      <c r="B38" s="208"/>
      <c r="C38" s="208"/>
      <c r="D38" s="208"/>
      <c r="E38" s="208"/>
      <c r="F38" s="208"/>
      <c r="G38" s="208"/>
      <c r="H38" s="209"/>
      <c r="I38" s="4">
        <v>142</v>
      </c>
      <c r="J38" s="13"/>
      <c r="K38" s="13"/>
    </row>
    <row r="39" spans="1:11" ht="12.75">
      <c r="A39" s="207" t="s">
        <v>204</v>
      </c>
      <c r="B39" s="208"/>
      <c r="C39" s="208"/>
      <c r="D39" s="208"/>
      <c r="E39" s="208"/>
      <c r="F39" s="208"/>
      <c r="G39" s="208"/>
      <c r="H39" s="209"/>
      <c r="I39" s="4">
        <v>143</v>
      </c>
      <c r="J39" s="13"/>
      <c r="K39" s="13"/>
    </row>
    <row r="40" spans="1:11" ht="12.75">
      <c r="A40" s="207" t="s">
        <v>233</v>
      </c>
      <c r="B40" s="208"/>
      <c r="C40" s="208"/>
      <c r="D40" s="208"/>
      <c r="E40" s="208"/>
      <c r="F40" s="208"/>
      <c r="G40" s="208"/>
      <c r="H40" s="209"/>
      <c r="I40" s="4">
        <v>144</v>
      </c>
      <c r="J40" s="13"/>
      <c r="K40" s="13"/>
    </row>
    <row r="41" spans="1:11" ht="12.75">
      <c r="A41" s="207" t="s">
        <v>234</v>
      </c>
      <c r="B41" s="208"/>
      <c r="C41" s="208"/>
      <c r="D41" s="208"/>
      <c r="E41" s="208"/>
      <c r="F41" s="208"/>
      <c r="G41" s="208"/>
      <c r="H41" s="209"/>
      <c r="I41" s="4">
        <v>145</v>
      </c>
      <c r="J41" s="13"/>
      <c r="K41" s="13"/>
    </row>
    <row r="42" spans="1:11" ht="12.75">
      <c r="A42" s="207" t="s">
        <v>223</v>
      </c>
      <c r="B42" s="208"/>
      <c r="C42" s="208"/>
      <c r="D42" s="208"/>
      <c r="E42" s="208"/>
      <c r="F42" s="208"/>
      <c r="G42" s="208"/>
      <c r="H42" s="209"/>
      <c r="I42" s="4">
        <v>146</v>
      </c>
      <c r="J42" s="12">
        <f>J7+J27+J38+J40</f>
        <v>15059000000</v>
      </c>
      <c r="K42" s="12">
        <f>K7+K27+K38+K40</f>
        <v>18337000000</v>
      </c>
    </row>
    <row r="43" spans="1:11" ht="12.75">
      <c r="A43" s="207" t="s">
        <v>224</v>
      </c>
      <c r="B43" s="208"/>
      <c r="C43" s="208"/>
      <c r="D43" s="208"/>
      <c r="E43" s="208"/>
      <c r="F43" s="208"/>
      <c r="G43" s="208"/>
      <c r="H43" s="209"/>
      <c r="I43" s="4">
        <v>147</v>
      </c>
      <c r="J43" s="12">
        <f>J10+J33+J39+J41</f>
        <v>14557000000</v>
      </c>
      <c r="K43" s="12">
        <f>K10+K33+K39+K41</f>
        <v>16563000000</v>
      </c>
    </row>
    <row r="44" spans="1:11" ht="12.75">
      <c r="A44" s="207" t="s">
        <v>244</v>
      </c>
      <c r="B44" s="208"/>
      <c r="C44" s="208"/>
      <c r="D44" s="208"/>
      <c r="E44" s="208"/>
      <c r="F44" s="208"/>
      <c r="G44" s="208"/>
      <c r="H44" s="209"/>
      <c r="I44" s="4">
        <v>148</v>
      </c>
      <c r="J44" s="12">
        <f>J42-J43</f>
        <v>502000000</v>
      </c>
      <c r="K44" s="12">
        <f>K42-K43</f>
        <v>1774000000</v>
      </c>
    </row>
    <row r="45" spans="1:11" ht="12.75">
      <c r="A45" s="210" t="s">
        <v>226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502000000</v>
      </c>
      <c r="K45" s="12">
        <f>IF(K42&gt;K43,K42-K43,0)</f>
        <v>1774000000</v>
      </c>
    </row>
    <row r="46" spans="1:11" ht="12.75">
      <c r="A46" s="210" t="s">
        <v>227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7" t="s">
        <v>225</v>
      </c>
      <c r="B47" s="208"/>
      <c r="C47" s="208"/>
      <c r="D47" s="208"/>
      <c r="E47" s="208"/>
      <c r="F47" s="208"/>
      <c r="G47" s="208"/>
      <c r="H47" s="209"/>
      <c r="I47" s="4">
        <v>151</v>
      </c>
      <c r="J47" s="13">
        <v>342000000</v>
      </c>
      <c r="K47" s="13">
        <v>348000000</v>
      </c>
    </row>
    <row r="48" spans="1:11" ht="12.75">
      <c r="A48" s="207" t="s">
        <v>245</v>
      </c>
      <c r="B48" s="208"/>
      <c r="C48" s="208"/>
      <c r="D48" s="208"/>
      <c r="E48" s="208"/>
      <c r="F48" s="208"/>
      <c r="G48" s="208"/>
      <c r="H48" s="209"/>
      <c r="I48" s="4">
        <v>152</v>
      </c>
      <c r="J48" s="12">
        <f>J44-J47</f>
        <v>160000000</v>
      </c>
      <c r="K48" s="12">
        <f>K44-K47</f>
        <v>1426000000</v>
      </c>
    </row>
    <row r="49" spans="1:11" ht="12.75">
      <c r="A49" s="210" t="s">
        <v>200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160000000</v>
      </c>
      <c r="K49" s="12">
        <f>IF(K48&gt;0,K48,0)</f>
        <v>1426000000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6" t="s">
        <v>120</v>
      </c>
      <c r="B51" s="224"/>
      <c r="C51" s="224"/>
      <c r="D51" s="224"/>
      <c r="E51" s="224"/>
      <c r="F51" s="224"/>
      <c r="G51" s="224"/>
      <c r="H51" s="224"/>
      <c r="I51" s="239"/>
      <c r="J51" s="239"/>
      <c r="K51" s="240"/>
    </row>
    <row r="52" spans="1:11" ht="12.75">
      <c r="A52" s="204" t="s">
        <v>194</v>
      </c>
      <c r="B52" s="205"/>
      <c r="C52" s="205"/>
      <c r="D52" s="205"/>
      <c r="E52" s="205"/>
      <c r="F52" s="205"/>
      <c r="G52" s="205"/>
      <c r="H52" s="205"/>
      <c r="I52" s="227"/>
      <c r="J52" s="227"/>
      <c r="K52" s="228"/>
    </row>
    <row r="53" spans="1:11" ht="12.75">
      <c r="A53" s="241" t="s">
        <v>242</v>
      </c>
      <c r="B53" s="242"/>
      <c r="C53" s="242"/>
      <c r="D53" s="242"/>
      <c r="E53" s="242"/>
      <c r="F53" s="242"/>
      <c r="G53" s="242"/>
      <c r="H53" s="243"/>
      <c r="I53" s="4">
        <v>155</v>
      </c>
      <c r="J53" s="13"/>
      <c r="K53" s="13"/>
    </row>
    <row r="54" spans="1:11" ht="12.75">
      <c r="A54" s="241" t="s">
        <v>243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4"/>
      <c r="K54" s="14"/>
    </row>
    <row r="55" spans="1:11" ht="12.75">
      <c r="A55" s="216" t="s">
        <v>197</v>
      </c>
      <c r="B55" s="224"/>
      <c r="C55" s="224"/>
      <c r="D55" s="224"/>
      <c r="E55" s="224"/>
      <c r="F55" s="224"/>
      <c r="G55" s="224"/>
      <c r="H55" s="224"/>
      <c r="I55" s="239"/>
      <c r="J55" s="239"/>
      <c r="K55" s="240"/>
    </row>
    <row r="56" spans="1:11" ht="12.75">
      <c r="A56" s="204" t="s">
        <v>212</v>
      </c>
      <c r="B56" s="205"/>
      <c r="C56" s="205"/>
      <c r="D56" s="205"/>
      <c r="E56" s="205"/>
      <c r="F56" s="205"/>
      <c r="G56" s="205"/>
      <c r="H56" s="206"/>
      <c r="I56" s="21">
        <v>157</v>
      </c>
      <c r="J56" s="11">
        <v>160000000</v>
      </c>
      <c r="K56" s="11">
        <v>1426000000</v>
      </c>
    </row>
    <row r="57" spans="1:11" ht="12.75">
      <c r="A57" s="207" t="s">
        <v>229</v>
      </c>
      <c r="B57" s="208"/>
      <c r="C57" s="208"/>
      <c r="D57" s="208"/>
      <c r="E57" s="208"/>
      <c r="F57" s="208"/>
      <c r="G57" s="208"/>
      <c r="H57" s="209"/>
      <c r="I57" s="4">
        <v>158</v>
      </c>
      <c r="J57" s="12">
        <f>SUM(J58:J64)</f>
        <v>98000000</v>
      </c>
      <c r="K57" s="12">
        <f>SUM(K58:K64)</f>
        <v>-160000000</v>
      </c>
    </row>
    <row r="58" spans="1:11" ht="12.75">
      <c r="A58" s="207" t="s">
        <v>236</v>
      </c>
      <c r="B58" s="208"/>
      <c r="C58" s="208"/>
      <c r="D58" s="208"/>
      <c r="E58" s="208"/>
      <c r="F58" s="208"/>
      <c r="G58" s="208"/>
      <c r="H58" s="209"/>
      <c r="I58" s="4">
        <v>159</v>
      </c>
      <c r="J58" s="13">
        <v>14000000</v>
      </c>
      <c r="K58" s="13">
        <v>-161000000</v>
      </c>
    </row>
    <row r="59" spans="1:11" ht="12.75">
      <c r="A59" s="207" t="s">
        <v>237</v>
      </c>
      <c r="B59" s="208"/>
      <c r="C59" s="208"/>
      <c r="D59" s="208"/>
      <c r="E59" s="208"/>
      <c r="F59" s="208"/>
      <c r="G59" s="208"/>
      <c r="H59" s="209"/>
      <c r="I59" s="4">
        <v>160</v>
      </c>
      <c r="J59" s="13"/>
      <c r="K59" s="13"/>
    </row>
    <row r="60" spans="1:11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4">
        <v>161</v>
      </c>
      <c r="J60" s="13">
        <v>83000000</v>
      </c>
      <c r="K60" s="13">
        <v>-10000000</v>
      </c>
    </row>
    <row r="61" spans="1:11" ht="12.75">
      <c r="A61" s="207" t="s">
        <v>238</v>
      </c>
      <c r="B61" s="208"/>
      <c r="C61" s="208"/>
      <c r="D61" s="208"/>
      <c r="E61" s="208"/>
      <c r="F61" s="208"/>
      <c r="G61" s="208"/>
      <c r="H61" s="209"/>
      <c r="I61" s="4">
        <v>162</v>
      </c>
      <c r="J61" s="13"/>
      <c r="K61" s="13"/>
    </row>
    <row r="62" spans="1:11" ht="12.75">
      <c r="A62" s="207" t="s">
        <v>239</v>
      </c>
      <c r="B62" s="208"/>
      <c r="C62" s="208"/>
      <c r="D62" s="208"/>
      <c r="E62" s="208"/>
      <c r="F62" s="208"/>
      <c r="G62" s="208"/>
      <c r="H62" s="209"/>
      <c r="I62" s="4">
        <v>163</v>
      </c>
      <c r="J62" s="13"/>
      <c r="K62" s="13"/>
    </row>
    <row r="63" spans="1:11" ht="12.75">
      <c r="A63" s="207" t="s">
        <v>240</v>
      </c>
      <c r="B63" s="208"/>
      <c r="C63" s="208"/>
      <c r="D63" s="208"/>
      <c r="E63" s="208"/>
      <c r="F63" s="208"/>
      <c r="G63" s="208"/>
      <c r="H63" s="209"/>
      <c r="I63" s="4">
        <v>164</v>
      </c>
      <c r="J63" s="13"/>
      <c r="K63" s="13"/>
    </row>
    <row r="64" spans="1:11" ht="12.75">
      <c r="A64" s="207" t="s">
        <v>241</v>
      </c>
      <c r="B64" s="208"/>
      <c r="C64" s="208"/>
      <c r="D64" s="208"/>
      <c r="E64" s="208"/>
      <c r="F64" s="208"/>
      <c r="G64" s="208"/>
      <c r="H64" s="209"/>
      <c r="I64" s="4">
        <v>165</v>
      </c>
      <c r="J64" s="13">
        <v>1000000</v>
      </c>
      <c r="K64" s="13">
        <v>11000000</v>
      </c>
    </row>
    <row r="65" spans="1:11" ht="12.75">
      <c r="A65" s="207" t="s">
        <v>230</v>
      </c>
      <c r="B65" s="208"/>
      <c r="C65" s="208"/>
      <c r="D65" s="208"/>
      <c r="E65" s="208"/>
      <c r="F65" s="208"/>
      <c r="G65" s="208"/>
      <c r="H65" s="209"/>
      <c r="I65" s="4">
        <v>166</v>
      </c>
      <c r="J65" s="13"/>
      <c r="K65" s="13"/>
    </row>
    <row r="66" spans="1:11" ht="12.75">
      <c r="A66" s="207" t="s">
        <v>201</v>
      </c>
      <c r="B66" s="208"/>
      <c r="C66" s="208"/>
      <c r="D66" s="208"/>
      <c r="E66" s="208"/>
      <c r="F66" s="208"/>
      <c r="G66" s="208"/>
      <c r="H66" s="209"/>
      <c r="I66" s="4">
        <v>167</v>
      </c>
      <c r="J66" s="12">
        <f>J57-J65</f>
        <v>98000000</v>
      </c>
      <c r="K66" s="12">
        <f>K57-K65</f>
        <v>-160000000</v>
      </c>
    </row>
    <row r="67" spans="1:11" ht="12.75">
      <c r="A67" s="207" t="s">
        <v>202</v>
      </c>
      <c r="B67" s="208"/>
      <c r="C67" s="208"/>
      <c r="D67" s="208"/>
      <c r="E67" s="208"/>
      <c r="F67" s="208"/>
      <c r="G67" s="208"/>
      <c r="H67" s="209"/>
      <c r="I67" s="4">
        <v>168</v>
      </c>
      <c r="J67" s="18">
        <f>J56+J66</f>
        <v>258000000</v>
      </c>
      <c r="K67" s="18">
        <f>K56+K66</f>
        <v>1266000000</v>
      </c>
    </row>
    <row r="68" spans="1:11" ht="12.75">
      <c r="A68" s="216" t="s">
        <v>196</v>
      </c>
      <c r="B68" s="224"/>
      <c r="C68" s="224"/>
      <c r="D68" s="224"/>
      <c r="E68" s="224"/>
      <c r="F68" s="224"/>
      <c r="G68" s="224"/>
      <c r="H68" s="224"/>
      <c r="I68" s="239"/>
      <c r="J68" s="239"/>
      <c r="K68" s="240"/>
    </row>
    <row r="69" spans="1:11" ht="12.75">
      <c r="A69" s="204" t="s">
        <v>195</v>
      </c>
      <c r="B69" s="205"/>
      <c r="C69" s="205"/>
      <c r="D69" s="205"/>
      <c r="E69" s="205"/>
      <c r="F69" s="205"/>
      <c r="G69" s="205"/>
      <c r="H69" s="205"/>
      <c r="I69" s="227"/>
      <c r="J69" s="227"/>
      <c r="K69" s="228"/>
    </row>
    <row r="70" spans="1:11" ht="12.75">
      <c r="A70" s="241" t="s">
        <v>242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3"/>
      <c r="K70" s="13"/>
    </row>
    <row r="71" spans="1:11" ht="12.75">
      <c r="A71" s="244" t="s">
        <v>243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86" zoomScalePageLayoutView="0" workbookViewId="0" topLeftCell="A16">
      <selection activeCell="A10" sqref="A10:H10"/>
    </sheetView>
  </sheetViews>
  <sheetFormatPr defaultColWidth="9.140625" defaultRowHeight="12.75"/>
  <cols>
    <col min="3" max="3" width="13.57421875" style="0" customWidth="1"/>
    <col min="4" max="4" width="8.00390625" style="0" customWidth="1"/>
    <col min="5" max="5" width="5.00390625" style="0" customWidth="1"/>
    <col min="6" max="6" width="8.28125" style="0" customWidth="1"/>
    <col min="7" max="7" width="5.140625" style="0" customWidth="1"/>
    <col min="8" max="8" width="4.421875" style="0" customWidth="1"/>
    <col min="10" max="10" width="11.7109375" style="0" bestFit="1" customWidth="1"/>
    <col min="11" max="11" width="12.140625" style="0" bestFit="1" customWidth="1"/>
  </cols>
  <sheetData>
    <row r="1" spans="1:11" ht="12.75">
      <c r="A1" s="247" t="s">
        <v>170</v>
      </c>
      <c r="B1" s="248"/>
      <c r="C1" s="248"/>
      <c r="D1" s="248"/>
      <c r="E1" s="248"/>
      <c r="F1" s="248"/>
      <c r="G1" s="248"/>
      <c r="H1" s="248"/>
      <c r="I1" s="248"/>
      <c r="J1" s="249"/>
      <c r="K1" s="186"/>
    </row>
    <row r="2" spans="1:11" ht="12.75">
      <c r="A2" s="251" t="s">
        <v>325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53" t="s">
        <v>350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3" t="s">
        <v>290</v>
      </c>
      <c r="J5" s="84" t="s">
        <v>156</v>
      </c>
      <c r="K5" s="84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5">
        <v>2</v>
      </c>
      <c r="J6" s="86" t="s">
        <v>294</v>
      </c>
      <c r="K6" s="86" t="s">
        <v>295</v>
      </c>
    </row>
    <row r="7" spans="1:11" ht="12.75">
      <c r="A7" s="258" t="s">
        <v>162</v>
      </c>
      <c r="B7" s="259"/>
      <c r="C7" s="259"/>
      <c r="D7" s="259"/>
      <c r="E7" s="259"/>
      <c r="F7" s="259"/>
      <c r="G7" s="259"/>
      <c r="H7" s="259"/>
      <c r="I7" s="260"/>
      <c r="J7" s="260"/>
      <c r="K7" s="261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502000000</v>
      </c>
      <c r="K8" s="13">
        <v>1774000000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1600000000</v>
      </c>
      <c r="K9" s="13">
        <v>1733000000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404000000</v>
      </c>
      <c r="K10" s="13"/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>
        <v>568000000</v>
      </c>
      <c r="K13" s="13">
        <v>166000000</v>
      </c>
    </row>
    <row r="14" spans="1:11" ht="12.75">
      <c r="A14" s="207" t="s">
        <v>163</v>
      </c>
      <c r="B14" s="208"/>
      <c r="C14" s="208"/>
      <c r="D14" s="208"/>
      <c r="E14" s="208"/>
      <c r="F14" s="208"/>
      <c r="G14" s="208"/>
      <c r="H14" s="208"/>
      <c r="I14" s="4">
        <v>7</v>
      </c>
      <c r="J14" s="9">
        <f>SUM(J8:J13)</f>
        <v>3074000000</v>
      </c>
      <c r="K14" s="12">
        <f>SUM(K8:K13)</f>
        <v>3673000000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>
        <v>7000000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>
        <v>256000000</v>
      </c>
      <c r="K16" s="13">
        <v>121000000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>
        <v>227000000</v>
      </c>
      <c r="K17" s="13">
        <v>314000000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>
        <v>534000000</v>
      </c>
      <c r="K18" s="13">
        <v>580000000</v>
      </c>
    </row>
    <row r="19" spans="1:11" ht="12.75">
      <c r="A19" s="207" t="s">
        <v>164</v>
      </c>
      <c r="B19" s="208"/>
      <c r="C19" s="208"/>
      <c r="D19" s="208"/>
      <c r="E19" s="208"/>
      <c r="F19" s="208"/>
      <c r="G19" s="208"/>
      <c r="H19" s="208"/>
      <c r="I19" s="4">
        <v>12</v>
      </c>
      <c r="J19" s="9">
        <f>SUM(J15:J18)</f>
        <v>1017000000</v>
      </c>
      <c r="K19" s="12">
        <f>SUM(K15:K18)</f>
        <v>1022000000</v>
      </c>
    </row>
    <row r="20" spans="1:11" ht="12.75">
      <c r="A20" s="207" t="s">
        <v>36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IF(J14&gt;J19,J14-J19,0)</f>
        <v>2057000000</v>
      </c>
      <c r="K20" s="12">
        <f>IF(K14&gt;K19,K14-K19,0)</f>
        <v>2651000000</v>
      </c>
    </row>
    <row r="21" spans="1:11" ht="12.75">
      <c r="A21" s="207" t="s">
        <v>37</v>
      </c>
      <c r="B21" s="208"/>
      <c r="C21" s="208"/>
      <c r="D21" s="208"/>
      <c r="E21" s="208"/>
      <c r="F21" s="208"/>
      <c r="G21" s="208"/>
      <c r="H21" s="20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8" t="s">
        <v>165</v>
      </c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>
        <v>37000000</v>
      </c>
      <c r="K23" s="13">
        <v>14000000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>
        <v>8000000</v>
      </c>
      <c r="K25" s="13">
        <v>13000000</v>
      </c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>
        <v>32000000</v>
      </c>
      <c r="K27" s="13">
        <v>43000000</v>
      </c>
    </row>
    <row r="28" spans="1:11" ht="12.75">
      <c r="A28" s="207" t="s">
        <v>174</v>
      </c>
      <c r="B28" s="208"/>
      <c r="C28" s="208"/>
      <c r="D28" s="208"/>
      <c r="E28" s="208"/>
      <c r="F28" s="208"/>
      <c r="G28" s="208"/>
      <c r="H28" s="208"/>
      <c r="I28" s="4">
        <v>20</v>
      </c>
      <c r="J28" s="9">
        <f>SUM(J23:J27)</f>
        <v>77000000</v>
      </c>
      <c r="K28" s="12">
        <f>SUM(K23:K27)</f>
        <v>70000000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>
        <v>1294000000</v>
      </c>
      <c r="K29" s="13">
        <v>1348000000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>
        <v>260000000</v>
      </c>
      <c r="K31" s="13">
        <v>186000000</v>
      </c>
    </row>
    <row r="32" spans="1:11" ht="12.75">
      <c r="A32" s="207" t="s">
        <v>5</v>
      </c>
      <c r="B32" s="208"/>
      <c r="C32" s="208"/>
      <c r="D32" s="208"/>
      <c r="E32" s="208"/>
      <c r="F32" s="208"/>
      <c r="G32" s="208"/>
      <c r="H32" s="208"/>
      <c r="I32" s="4">
        <v>24</v>
      </c>
      <c r="J32" s="9">
        <f>SUM(J29:J31)</f>
        <v>1554000000</v>
      </c>
      <c r="K32" s="12">
        <f>SUM(K29:K31)</f>
        <v>1534000000</v>
      </c>
    </row>
    <row r="33" spans="1:11" ht="12.75">
      <c r="A33" s="207" t="s">
        <v>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7" t="s">
        <v>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IF(J32&gt;J28,J32-J28,0)</f>
        <v>1477000000</v>
      </c>
      <c r="K34" s="12">
        <f>IF(K32&gt;K28,K32-K28,0)</f>
        <v>1464000000</v>
      </c>
    </row>
    <row r="35" spans="1:11" ht="12.75">
      <c r="A35" s="258" t="s">
        <v>166</v>
      </c>
      <c r="B35" s="259"/>
      <c r="C35" s="259"/>
      <c r="D35" s="259"/>
      <c r="E35" s="259"/>
      <c r="F35" s="259"/>
      <c r="G35" s="259"/>
      <c r="H35" s="259"/>
      <c r="I35" s="260"/>
      <c r="J35" s="260"/>
      <c r="K35" s="261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11730000000</v>
      </c>
      <c r="K37" s="13">
        <v>10389000000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207" t="s">
        <v>70</v>
      </c>
      <c r="B39" s="208"/>
      <c r="C39" s="208"/>
      <c r="D39" s="208"/>
      <c r="E39" s="208"/>
      <c r="F39" s="208"/>
      <c r="G39" s="208"/>
      <c r="H39" s="208"/>
      <c r="I39" s="4">
        <v>30</v>
      </c>
      <c r="J39" s="9">
        <f>SUM(J36:J38)</f>
        <v>11730000000</v>
      </c>
      <c r="K39" s="12">
        <f>SUM(K36:K38)</f>
        <v>10389000000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>
        <v>11866000000</v>
      </c>
      <c r="K40" s="13">
        <v>11457000000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>
        <v>152000000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>
        <v>139000000</v>
      </c>
      <c r="K44" s="13">
        <v>103000000</v>
      </c>
    </row>
    <row r="45" spans="1:11" ht="12.75">
      <c r="A45" s="207" t="s">
        <v>71</v>
      </c>
      <c r="B45" s="208"/>
      <c r="C45" s="208"/>
      <c r="D45" s="208"/>
      <c r="E45" s="208"/>
      <c r="F45" s="208"/>
      <c r="G45" s="208"/>
      <c r="H45" s="208"/>
      <c r="I45" s="4">
        <v>36</v>
      </c>
      <c r="J45" s="9">
        <f>SUM(J40:J44)</f>
        <v>12005000000</v>
      </c>
      <c r="K45" s="12">
        <f>SUM(K40:K44)</f>
        <v>11712000000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207" t="s">
        <v>18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IF(J45&gt;J39,J45-J39,0)</f>
        <v>275000000</v>
      </c>
      <c r="K47" s="12">
        <f>IF(K45&gt;K39,K45-K39,0)</f>
        <v>1323000000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305000000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136000000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195000000</v>
      </c>
      <c r="K50" s="13">
        <v>500000000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f>J48</f>
        <v>305000000</v>
      </c>
      <c r="K51" s="13"/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>
        <f>K49</f>
        <v>136000000</v>
      </c>
    </row>
    <row r="53" spans="1:11" ht="12.75">
      <c r="A53" s="229" t="s">
        <v>184</v>
      </c>
      <c r="B53" s="230"/>
      <c r="C53" s="230"/>
      <c r="D53" s="230"/>
      <c r="E53" s="230"/>
      <c r="F53" s="230"/>
      <c r="G53" s="230"/>
      <c r="H53" s="230"/>
      <c r="I53" s="7">
        <v>44</v>
      </c>
      <c r="J53" s="10">
        <f>J50+J51-J52</f>
        <v>500000000</v>
      </c>
      <c r="K53" s="18">
        <f>K50+K51-K52</f>
        <v>364000000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D1">
      <selection activeCell="A1" sqref="A1:J1"/>
    </sheetView>
  </sheetViews>
  <sheetFormatPr defaultColWidth="9.140625" defaultRowHeight="12.75"/>
  <sheetData>
    <row r="1" spans="1:11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3" t="s">
        <v>290</v>
      </c>
      <c r="J5" s="84" t="s">
        <v>156</v>
      </c>
      <c r="K5" s="84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5">
        <v>2</v>
      </c>
      <c r="J6" s="86" t="s">
        <v>294</v>
      </c>
      <c r="K6" s="86" t="s">
        <v>295</v>
      </c>
    </row>
    <row r="7" spans="1:11" ht="12.75">
      <c r="A7" s="258" t="s">
        <v>162</v>
      </c>
      <c r="B7" s="259"/>
      <c r="C7" s="259"/>
      <c r="D7" s="259"/>
      <c r="E7" s="259"/>
      <c r="F7" s="259"/>
      <c r="G7" s="259"/>
      <c r="H7" s="259"/>
      <c r="I7" s="260"/>
      <c r="J7" s="260"/>
      <c r="K7" s="261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207" t="s">
        <v>47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7" t="s">
        <v>111</v>
      </c>
      <c r="B21" s="263"/>
      <c r="C21" s="263"/>
      <c r="D21" s="263"/>
      <c r="E21" s="263"/>
      <c r="F21" s="263"/>
      <c r="G21" s="263"/>
      <c r="H21" s="26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3" t="s">
        <v>112</v>
      </c>
      <c r="B22" s="265"/>
      <c r="C22" s="265"/>
      <c r="D22" s="265"/>
      <c r="E22" s="265"/>
      <c r="F22" s="265"/>
      <c r="G22" s="265"/>
      <c r="H22" s="26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8" t="s">
        <v>165</v>
      </c>
      <c r="B23" s="259"/>
      <c r="C23" s="259"/>
      <c r="D23" s="259"/>
      <c r="E23" s="259"/>
      <c r="F23" s="259"/>
      <c r="G23" s="259"/>
      <c r="H23" s="259"/>
      <c r="I23" s="260"/>
      <c r="J23" s="260"/>
      <c r="K23" s="261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207" t="s">
        <v>119</v>
      </c>
      <c r="B29" s="208"/>
      <c r="C29" s="208"/>
      <c r="D29" s="208"/>
      <c r="E29" s="208"/>
      <c r="F29" s="208"/>
      <c r="G29" s="208"/>
      <c r="H29" s="20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207" t="s">
        <v>50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7" t="s">
        <v>113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7" t="s">
        <v>114</v>
      </c>
      <c r="B35" s="208"/>
      <c r="C35" s="208"/>
      <c r="D35" s="208"/>
      <c r="E35" s="208"/>
      <c r="F35" s="208"/>
      <c r="G35" s="208"/>
      <c r="H35" s="20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8" t="s">
        <v>166</v>
      </c>
      <c r="B36" s="259"/>
      <c r="C36" s="259"/>
      <c r="D36" s="259"/>
      <c r="E36" s="259"/>
      <c r="F36" s="259"/>
      <c r="G36" s="259"/>
      <c r="H36" s="259"/>
      <c r="I36" s="260">
        <v>0</v>
      </c>
      <c r="J36" s="260"/>
      <c r="K36" s="261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207" t="s">
        <v>51</v>
      </c>
      <c r="B40" s="208"/>
      <c r="C40" s="208"/>
      <c r="D40" s="208"/>
      <c r="E40" s="208"/>
      <c r="F40" s="208"/>
      <c r="G40" s="208"/>
      <c r="H40" s="20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207" t="s">
        <v>154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7" t="s">
        <v>168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7" t="s">
        <v>169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7" t="s">
        <v>155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7" t="s">
        <v>15</v>
      </c>
      <c r="B50" s="208"/>
      <c r="C50" s="208"/>
      <c r="D50" s="208"/>
      <c r="E50" s="208"/>
      <c r="F50" s="208"/>
      <c r="G50" s="208"/>
      <c r="H50" s="20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/>
      <c r="K51" s="13"/>
    </row>
    <row r="52" spans="1:11" ht="12.75">
      <c r="A52" s="207" t="s">
        <v>182</v>
      </c>
      <c r="B52" s="208"/>
      <c r="C52" s="208"/>
      <c r="D52" s="208"/>
      <c r="E52" s="208"/>
      <c r="F52" s="208"/>
      <c r="G52" s="208"/>
      <c r="H52" s="208"/>
      <c r="I52" s="4">
        <v>43</v>
      </c>
      <c r="J52" s="8"/>
      <c r="K52" s="13"/>
    </row>
    <row r="53" spans="1:11" ht="12.75">
      <c r="A53" s="207" t="s">
        <v>183</v>
      </c>
      <c r="B53" s="208"/>
      <c r="C53" s="208"/>
      <c r="D53" s="208"/>
      <c r="E53" s="208"/>
      <c r="F53" s="208"/>
      <c r="G53" s="208"/>
      <c r="H53" s="208"/>
      <c r="I53" s="4">
        <v>44</v>
      </c>
      <c r="J53" s="8"/>
      <c r="K53" s="13"/>
    </row>
    <row r="54" spans="1:11" ht="12.75">
      <c r="A54" s="213" t="s">
        <v>184</v>
      </c>
      <c r="B54" s="214"/>
      <c r="C54" s="214"/>
      <c r="D54" s="214"/>
      <c r="E54" s="214"/>
      <c r="F54" s="214"/>
      <c r="G54" s="214"/>
      <c r="H54" s="21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7" t="s">
        <v>181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4" width="9.140625" style="94" customWidth="1"/>
    <col min="5" max="5" width="10.140625" style="94" bestFit="1" customWidth="1"/>
    <col min="6" max="9" width="9.140625" style="94" customWidth="1"/>
    <col min="10" max="11" width="12.140625" style="94" bestFit="1" customWidth="1"/>
    <col min="12" max="16384" width="9.140625" style="94" customWidth="1"/>
  </cols>
  <sheetData>
    <row r="1" spans="1:12" ht="12.75">
      <c r="A1" s="269" t="s">
        <v>292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93"/>
    </row>
    <row r="2" spans="1:12" ht="15.75">
      <c r="A2" s="91"/>
      <c r="B2" s="92"/>
      <c r="C2" s="283" t="s">
        <v>293</v>
      </c>
      <c r="D2" s="283"/>
      <c r="E2" s="96" t="s">
        <v>326</v>
      </c>
      <c r="F2" s="95" t="s">
        <v>258</v>
      </c>
      <c r="G2" s="284" t="s">
        <v>327</v>
      </c>
      <c r="H2" s="285"/>
      <c r="I2" s="92"/>
      <c r="J2" s="92"/>
      <c r="K2" s="92"/>
      <c r="L2" s="97"/>
    </row>
    <row r="3" spans="1:11" ht="24" thickBot="1">
      <c r="A3" s="286" t="s">
        <v>61</v>
      </c>
      <c r="B3" s="286"/>
      <c r="C3" s="286"/>
      <c r="D3" s="286"/>
      <c r="E3" s="286"/>
      <c r="F3" s="286"/>
      <c r="G3" s="286"/>
      <c r="H3" s="286"/>
      <c r="I3" s="98" t="s">
        <v>316</v>
      </c>
      <c r="J3" s="99" t="s">
        <v>156</v>
      </c>
      <c r="K3" s="99" t="s">
        <v>157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101">
        <v>2</v>
      </c>
      <c r="J4" s="100" t="s">
        <v>294</v>
      </c>
      <c r="K4" s="100" t="s">
        <v>295</v>
      </c>
    </row>
    <row r="5" spans="1:11" ht="12.75">
      <c r="A5" s="271" t="s">
        <v>296</v>
      </c>
      <c r="B5" s="272"/>
      <c r="C5" s="272"/>
      <c r="D5" s="272"/>
      <c r="E5" s="272"/>
      <c r="F5" s="272"/>
      <c r="G5" s="272"/>
      <c r="H5" s="272"/>
      <c r="I5" s="102">
        <v>1</v>
      </c>
      <c r="J5" s="103">
        <v>9000000000</v>
      </c>
      <c r="K5" s="103">
        <v>9000000000</v>
      </c>
    </row>
    <row r="6" spans="1:11" ht="12.75">
      <c r="A6" s="271" t="s">
        <v>297</v>
      </c>
      <c r="B6" s="272"/>
      <c r="C6" s="272"/>
      <c r="D6" s="272"/>
      <c r="E6" s="272"/>
      <c r="F6" s="272"/>
      <c r="G6" s="272"/>
      <c r="H6" s="272"/>
      <c r="I6" s="102">
        <v>2</v>
      </c>
      <c r="J6" s="104"/>
      <c r="K6" s="104"/>
    </row>
    <row r="7" spans="1:11" ht="12.75">
      <c r="A7" s="271" t="s">
        <v>298</v>
      </c>
      <c r="B7" s="272"/>
      <c r="C7" s="272"/>
      <c r="D7" s="272"/>
      <c r="E7" s="272"/>
      <c r="F7" s="272"/>
      <c r="G7" s="272"/>
      <c r="H7" s="272"/>
      <c r="I7" s="102">
        <v>3</v>
      </c>
      <c r="J7" s="104">
        <v>1288000000</v>
      </c>
      <c r="K7" s="104">
        <v>1138000000</v>
      </c>
    </row>
    <row r="8" spans="1:11" ht="12.75">
      <c r="A8" s="271" t="s">
        <v>299</v>
      </c>
      <c r="B8" s="272"/>
      <c r="C8" s="272"/>
      <c r="D8" s="272"/>
      <c r="E8" s="272"/>
      <c r="F8" s="272"/>
      <c r="G8" s="272"/>
      <c r="H8" s="272"/>
      <c r="I8" s="102">
        <v>4</v>
      </c>
      <c r="J8" s="104">
        <v>20000000</v>
      </c>
      <c r="K8" s="104">
        <v>28000000</v>
      </c>
    </row>
    <row r="9" spans="1:11" ht="12.75">
      <c r="A9" s="271" t="s">
        <v>300</v>
      </c>
      <c r="B9" s="272"/>
      <c r="C9" s="272"/>
      <c r="D9" s="272"/>
      <c r="E9" s="272"/>
      <c r="F9" s="272"/>
      <c r="G9" s="272"/>
      <c r="H9" s="272"/>
      <c r="I9" s="102">
        <v>5</v>
      </c>
      <c r="J9" s="104">
        <v>160000000</v>
      </c>
      <c r="K9" s="104">
        <v>1426000000</v>
      </c>
    </row>
    <row r="10" spans="1:11" ht="12.75">
      <c r="A10" s="271" t="s">
        <v>301</v>
      </c>
      <c r="B10" s="272"/>
      <c r="C10" s="272"/>
      <c r="D10" s="272"/>
      <c r="E10" s="272"/>
      <c r="F10" s="272"/>
      <c r="G10" s="272"/>
      <c r="H10" s="272"/>
      <c r="I10" s="102">
        <v>6</v>
      </c>
      <c r="J10" s="104"/>
      <c r="K10" s="104"/>
    </row>
    <row r="11" spans="1:11" ht="12.75">
      <c r="A11" s="271" t="s">
        <v>302</v>
      </c>
      <c r="B11" s="272"/>
      <c r="C11" s="272"/>
      <c r="D11" s="272"/>
      <c r="E11" s="272"/>
      <c r="F11" s="272"/>
      <c r="G11" s="272"/>
      <c r="H11" s="272"/>
      <c r="I11" s="102">
        <v>7</v>
      </c>
      <c r="J11" s="104"/>
      <c r="K11" s="104"/>
    </row>
    <row r="12" spans="1:11" ht="12.75">
      <c r="A12" s="271" t="s">
        <v>303</v>
      </c>
      <c r="B12" s="272"/>
      <c r="C12" s="272"/>
      <c r="D12" s="272"/>
      <c r="E12" s="272"/>
      <c r="F12" s="272"/>
      <c r="G12" s="272"/>
      <c r="H12" s="272"/>
      <c r="I12" s="102">
        <v>8</v>
      </c>
      <c r="J12" s="104">
        <v>299000000</v>
      </c>
      <c r="K12" s="104">
        <v>289000000</v>
      </c>
    </row>
    <row r="13" spans="1:11" ht="12.75">
      <c r="A13" s="271" t="s">
        <v>304</v>
      </c>
      <c r="B13" s="272"/>
      <c r="C13" s="272"/>
      <c r="D13" s="272"/>
      <c r="E13" s="272"/>
      <c r="F13" s="272"/>
      <c r="G13" s="272"/>
      <c r="H13" s="272"/>
      <c r="I13" s="102">
        <v>9</v>
      </c>
      <c r="J13" s="104"/>
      <c r="K13" s="104"/>
    </row>
    <row r="14" spans="1:11" ht="12.75">
      <c r="A14" s="273" t="s">
        <v>305</v>
      </c>
      <c r="B14" s="274"/>
      <c r="C14" s="274"/>
      <c r="D14" s="274"/>
      <c r="E14" s="274"/>
      <c r="F14" s="274"/>
      <c r="G14" s="274"/>
      <c r="H14" s="274"/>
      <c r="I14" s="102">
        <v>10</v>
      </c>
      <c r="J14" s="105">
        <f>SUM(J5:J13)</f>
        <v>10767000000</v>
      </c>
      <c r="K14" s="105">
        <f>SUM(K5:K13)</f>
        <v>11881000000</v>
      </c>
    </row>
    <row r="15" spans="1:11" ht="12.75">
      <c r="A15" s="271" t="s">
        <v>306</v>
      </c>
      <c r="B15" s="272"/>
      <c r="C15" s="272"/>
      <c r="D15" s="272"/>
      <c r="E15" s="272"/>
      <c r="F15" s="272"/>
      <c r="G15" s="272"/>
      <c r="H15" s="272"/>
      <c r="I15" s="102">
        <v>11</v>
      </c>
      <c r="J15" s="104">
        <v>14000000</v>
      </c>
      <c r="K15" s="104">
        <v>-162000000</v>
      </c>
    </row>
    <row r="16" spans="1:11" ht="12.75">
      <c r="A16" s="271" t="s">
        <v>307</v>
      </c>
      <c r="B16" s="272"/>
      <c r="C16" s="272"/>
      <c r="D16" s="272"/>
      <c r="E16" s="272"/>
      <c r="F16" s="272"/>
      <c r="G16" s="272"/>
      <c r="H16" s="272"/>
      <c r="I16" s="102">
        <v>12</v>
      </c>
      <c r="J16" s="104"/>
      <c r="K16" s="104"/>
    </row>
    <row r="17" spans="1:11" ht="12.75">
      <c r="A17" s="271" t="s">
        <v>308</v>
      </c>
      <c r="B17" s="272"/>
      <c r="C17" s="272"/>
      <c r="D17" s="272"/>
      <c r="E17" s="272"/>
      <c r="F17" s="272"/>
      <c r="G17" s="272"/>
      <c r="H17" s="272"/>
      <c r="I17" s="102">
        <v>13</v>
      </c>
      <c r="J17" s="104"/>
      <c r="K17" s="104"/>
    </row>
    <row r="18" spans="1:11" ht="12.75">
      <c r="A18" s="271" t="s">
        <v>309</v>
      </c>
      <c r="B18" s="272"/>
      <c r="C18" s="272"/>
      <c r="D18" s="272"/>
      <c r="E18" s="272"/>
      <c r="F18" s="272"/>
      <c r="G18" s="272"/>
      <c r="H18" s="272"/>
      <c r="I18" s="102">
        <v>14</v>
      </c>
      <c r="J18" s="104"/>
      <c r="K18" s="104"/>
    </row>
    <row r="19" spans="1:11" ht="12.75">
      <c r="A19" s="271" t="s">
        <v>310</v>
      </c>
      <c r="B19" s="272"/>
      <c r="C19" s="272"/>
      <c r="D19" s="272"/>
      <c r="E19" s="272"/>
      <c r="F19" s="272"/>
      <c r="G19" s="272"/>
      <c r="H19" s="272"/>
      <c r="I19" s="102">
        <v>15</v>
      </c>
      <c r="J19" s="104"/>
      <c r="K19" s="104"/>
    </row>
    <row r="20" spans="1:11" ht="12.75">
      <c r="A20" s="271" t="s">
        <v>311</v>
      </c>
      <c r="B20" s="272"/>
      <c r="C20" s="272"/>
      <c r="D20" s="272"/>
      <c r="E20" s="272"/>
      <c r="F20" s="272"/>
      <c r="G20" s="272"/>
      <c r="H20" s="272"/>
      <c r="I20" s="102">
        <v>16</v>
      </c>
      <c r="J20" s="104">
        <v>244000000</v>
      </c>
      <c r="K20" s="104">
        <v>1276000000</v>
      </c>
    </row>
    <row r="21" spans="1:11" ht="12.75">
      <c r="A21" s="273" t="s">
        <v>312</v>
      </c>
      <c r="B21" s="274"/>
      <c r="C21" s="274"/>
      <c r="D21" s="274"/>
      <c r="E21" s="274"/>
      <c r="F21" s="274"/>
      <c r="G21" s="274"/>
      <c r="H21" s="274"/>
      <c r="I21" s="102">
        <v>17</v>
      </c>
      <c r="J21" s="106">
        <f>SUM(J15:J20)</f>
        <v>258000000</v>
      </c>
      <c r="K21" s="106">
        <f>SUM(K15:K20)</f>
        <v>1114000000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79" t="s">
        <v>313</v>
      </c>
      <c r="B23" s="280"/>
      <c r="C23" s="280"/>
      <c r="D23" s="280"/>
      <c r="E23" s="280"/>
      <c r="F23" s="280"/>
      <c r="G23" s="280"/>
      <c r="H23" s="280"/>
      <c r="I23" s="107">
        <v>18</v>
      </c>
      <c r="J23" s="103"/>
      <c r="K23" s="103"/>
    </row>
    <row r="24" spans="1:11" ht="23.25" customHeight="1">
      <c r="A24" s="281" t="s">
        <v>314</v>
      </c>
      <c r="B24" s="282"/>
      <c r="C24" s="282"/>
      <c r="D24" s="282"/>
      <c r="E24" s="282"/>
      <c r="F24" s="282"/>
      <c r="G24" s="282"/>
      <c r="H24" s="282"/>
      <c r="I24" s="108">
        <v>19</v>
      </c>
      <c r="J24" s="106"/>
      <c r="K24" s="106"/>
    </row>
    <row r="25" spans="1:11" ht="30" customHeight="1">
      <c r="A25" s="267" t="s">
        <v>315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288" t="s">
        <v>291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289" t="s">
        <v>322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.7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2.7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12.7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2.7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15">
      <c r="A26" s="89"/>
      <c r="B26" s="89"/>
      <c r="C26" s="89"/>
      <c r="D26" s="89"/>
      <c r="E26" s="89"/>
      <c r="F26" s="89"/>
      <c r="G26" s="89"/>
      <c r="H26" s="89"/>
      <c r="I26" s="90"/>
      <c r="J26" s="89"/>
    </row>
    <row r="27" spans="1:10" ht="12.7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2.75">
      <c r="A28" s="89"/>
      <c r="B28" s="89"/>
      <c r="C28" s="89"/>
      <c r="D28" s="89"/>
      <c r="E28" s="89"/>
      <c r="F28" s="89"/>
      <c r="G28" s="89"/>
      <c r="H28" s="89"/>
      <c r="I28" s="89"/>
      <c r="J28" s="8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Beno Stela / TRS - Top računovodstvo servisi d.o.o.</cp:lastModifiedBy>
  <cp:lastPrinted>2011-03-28T11:17:39Z</cp:lastPrinted>
  <dcterms:created xsi:type="dcterms:W3CDTF">2008-10-17T11:51:54Z</dcterms:created>
  <dcterms:modified xsi:type="dcterms:W3CDTF">2018-03-09T09:16:05Z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