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20520" windowHeight="381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_xlnm.Print_Area" localSheetId="6">'Bilješke'!$A$1:$J$53</definedName>
    <definedName name="_xlnm.Print_Area" localSheetId="0">'OPĆI PODACI'!$A$1:$I$63</definedName>
    <definedName name="TEST0">#REF!</definedName>
    <definedName name="TESTHKEY">#REF!</definedName>
    <definedName name="TESTKEYS">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<sst xmlns="http://schemas.openxmlformats.org/spreadsheetml/2006/main" count="399" uniqueCount="347">
  <si>
    <t>1920</t>
  </si>
  <si>
    <t>Top računovodstvo servisi d.o.o.; Zagreb; Član INA Grupe</t>
  </si>
  <si>
    <t>01 612-3115</t>
  </si>
  <si>
    <t>Ratko.Markovic@trs.ina.hr 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</si>
  <si>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</si>
  <si>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</si>
  <si>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</si>
  <si>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</si>
  <si>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</si>
  <si>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</si>
  <si>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</si>
  <si>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</si>
  <si>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</si>
  <si>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</si>
  <si>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</si>
  <si>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</si>
  <si>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</si>
  <si>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</si>
  <si>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3</t>
  </si>
  <si>
    <t>4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</si>
  <si>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</si>
  <si>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</si>
  <si>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</si>
  <si>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</si>
  <si>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</si>
  <si>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</si>
  <si>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</si>
  <si>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</si>
  <si>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</si>
  <si>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</si>
  <si>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</si>
  <si>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</si>
  <si>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</si>
  <si>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</si>
  <si>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</si>
  <si>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</si>
  <si>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</si>
  <si>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</si>
  <si>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</si>
  <si>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</si>
  <si>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</si>
  <si>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</si>
  <si>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</si>
  <si>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</si>
  <si>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</si>
  <si>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</si>
  <si>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</si>
  <si>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</si>
  <si>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</si>
  <si>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</si>
  <si>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</si>
  <si>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</si>
  <si>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</si>
  <si>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</si>
  <si>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</si>
  <si>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</si>
  <si>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</si>
  <si>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</si>
  <si>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</si>
  <si>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</si>
  <si>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</si>
  <si>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</si>
  <si>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</si>
  <si>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</si>
  <si>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</si>
  <si>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</si>
  <si>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</si>
  <si>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</si>
  <si>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</si>
  <si>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</si>
  <si>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</si>
  <si>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</si>
  <si>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</si>
  <si>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</si>
  <si>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</si>
  <si>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</si>
  <si>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</si>
  <si>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</si>
  <si>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</si>
  <si>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</si>
  <si>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</si>
  <si>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</si>
  <si>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</si>
  <si>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</si>
  <si>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</si>
  <si>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</si>
  <si>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</si>
  <si>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</si>
  <si>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</si>
  <si>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</si>
  <si>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</si>
  <si>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</si>
  <si>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</si>
  <si>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</si>
  <si>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</si>
  <si>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</si>
  <si>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</si>
  <si>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</si>
  <si>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</si>
  <si>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</si>
  <si>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</si>
  <si>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</si>
  <si>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</si>
  <si>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</si>
  <si>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</si>
  <si>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</si>
  <si>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</si>
  <si>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</si>
  <si>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</si>
  <si>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</si>
  <si>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</si>
  <si>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</si>
  <si>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</si>
  <si>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</si>
  <si>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</si>
  <si>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</si>
  <si>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</si>
  <si>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</si>
  <si>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</si>
  <si>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</si>
  <si>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</si>
  <si>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</si>
  <si>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</si>
  <si>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</si>
  <si>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</si>
  <si>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</si>
  <si>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</si>
  <si>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</si>
  <si>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</si>
  <si>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</si>
  <si>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</si>
  <si>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</si>
  <si>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</si>
  <si>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</si>
  <si>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</si>
  <si>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</si>
  <si>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</si>
  <si>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</si>
  <si>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</si>
  <si>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</si>
  <si>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</si>
  <si>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</si>
  <si>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</si>
  <si>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</si>
  <si>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</si>
  <si>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</si>
  <si>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</si>
  <si>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</si>
  <si>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</si>
  <si>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</si>
  <si>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</si>
  <si>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</si>
  <si>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</si>
  <si>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</si>
  <si>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</si>
  <si>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</si>
  <si>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</si>
  <si>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</si>
  <si>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</si>
  <si>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</si>
  <si>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</si>
  <si>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</si>
  <si>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</si>
  <si>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</si>
  <si>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</si>
  <si>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</si>
  <si>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</si>
  <si>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</si>
  <si>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</si>
  <si>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</si>
  <si>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</si>
  <si>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</si>
  <si>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</si>
  <si>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</si>
  <si>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</si>
  <si>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</si>
  <si>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</si>
  <si>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</si>
  <si>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</si>
  <si>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</si>
  <si>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</si>
  <si>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</si>
  <si>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</si>
  <si>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</si>
  <si>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</si>
  <si>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</si>
  <si>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</si>
  <si>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</si>
  <si>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</si>
  <si>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</si>
  <si>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</si>
  <si>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</si>
  <si>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</si>
  <si>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</si>
  <si>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</si>
  <si>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</si>
  <si>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</si>
  <si>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</si>
  <si>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</si>
  <si>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</si>
  <si>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</si>
  <si>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</si>
  <si>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</si>
  <si>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</si>
  <si>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ZAGREB</t>
  </si>
  <si>
    <t>Avenija Većeslava Holjevca 10</t>
  </si>
  <si>
    <t>www.ina.hr</t>
  </si>
  <si>
    <t>GRAD ZAGREB</t>
  </si>
  <si>
    <t>NE</t>
  </si>
  <si>
    <t>Ratko Marković dipl.oec.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</si>
  <si>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</si>
  <si>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</si>
  <si>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</si>
  <si>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</si>
  <si>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</si>
  <si>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</si>
  <si>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</si>
  <si>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</si>
  <si>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</si>
  <si>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</si>
  <si>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>01 612-3143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</si>
  <si>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</si>
  <si>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</si>
  <si>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</si>
  <si>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</si>
  <si>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</si>
  <si>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</si>
  <si>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</si>
  <si>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</si>
  <si>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</si>
  <si>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</si>
  <si>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</si>
  <si>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</si>
  <si>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</si>
  <si>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</si>
  <si>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</si>
  <si>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</si>
  <si>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</si>
  <si>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</si>
  <si>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</si>
  <si>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</si>
  <si>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</si>
  <si>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</si>
  <si>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</si>
  <si>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</si>
  <si>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</si>
  <si>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</si>
  <si>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</si>
  <si>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</si>
  <si>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</si>
  <si>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</si>
  <si>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</si>
  <si>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</si>
  <si>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</si>
  <si>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</si>
  <si>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</si>
  <si>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</si>
  <si>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</si>
  <si>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</si>
  <si>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</si>
  <si>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</si>
  <si>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</si>
  <si>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</si>
  <si>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</si>
  <si>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</si>
  <si>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</si>
  <si>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</si>
  <si>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</si>
  <si>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</si>
  <si>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</si>
  <si>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</si>
  <si>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</si>
  <si>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</si>
  <si>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</si>
  <si>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</si>
  <si>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</si>
  <si>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</si>
  <si>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</si>
  <si>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</si>
  <si>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</si>
  <si>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</si>
  <si>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</si>
  <si>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</si>
  <si>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</si>
  <si>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</si>
  <si>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</si>
  <si>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</si>
  <si>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</si>
  <si>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</si>
  <si>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</si>
  <si>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</si>
  <si>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</si>
  <si>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</si>
  <si>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</si>
  <si>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</si>
  <si>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</si>
  <si>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</si>
  <si>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</si>
  <si>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</si>
  <si>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</si>
  <si>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</si>
  <si>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</si>
  <si>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</si>
  <si>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>Sjedište:</t>
  </si>
  <si>
    <t>MB: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</si>
  <si>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</si>
  <si>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</si>
  <si>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</si>
  <si>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</si>
  <si>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</si>
  <si>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</si>
  <si>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</si>
  <si>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Prethodna godina
(neto)</t>
  </si>
  <si>
    <t>Tekuća godina
(neto)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</si>
  <si>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</si>
  <si>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Napomena 1.: Dodatak bilanci popunjavaju poduzetnici koji sastavljaju konsolidirane godišnje financijske izvještaje.</t>
  </si>
  <si>
    <t>IZVJEŠTAJ O PROMJENAMA KAPITALA</t>
  </si>
  <si>
    <t>za razdoblje od</t>
  </si>
  <si>
    <t>01.01.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</si>
  <si>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</si>
  <si>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</si>
  <si>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</si>
  <si>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</si>
  <si>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</si>
  <si>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</si>
  <si>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</si>
  <si>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</si>
  <si>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</si>
  <si>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</si>
  <si>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</si>
  <si>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</si>
  <si>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</si>
  <si>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</si>
  <si>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</si>
  <si>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</si>
  <si>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</si>
  <si>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</si>
  <si>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</si>
  <si>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</si>
  <si>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Obveznik: INA - Industrija nafte d.d., Avenija Većeslava Holjevca 10, 10000 Zagreb</t>
  </si>
  <si>
    <t>investitori@ina.hr</t>
  </si>
  <si>
    <t>Zoltán Sándor Áldott</t>
  </si>
  <si>
    <t>01.01.2014.</t>
  </si>
  <si>
    <t>u razdoblju 01.01.2014. do 31.03.2014.</t>
  </si>
  <si>
    <t>stanje na dan 31.03.2014.</t>
  </si>
  <si>
    <t>31.03.2014.</t>
  </si>
  <si>
    <t>INA - Industrija nafte d.d., Zagreb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</si>
</sst>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23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23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23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24" borderId="26" xfId="62" applyNumberFormat="1" applyFont="1" applyFill="1" applyBorder="1" applyAlignment="1" applyProtection="1">
      <alignment horizontal="center" vertical="center"/>
      <protection hidden="1" locked="0"/>
    </xf>
    <xf numFmtId="1" fontId="2" fillId="24" borderId="21" xfId="62" applyNumberFormat="1" applyFont="1" applyFill="1" applyBorder="1" applyAlignment="1" applyProtection="1">
      <alignment horizontal="center" vertical="center"/>
      <protection hidden="1" locked="0"/>
    </xf>
    <xf numFmtId="0" fontId="2" fillId="24" borderId="21" xfId="62" applyFont="1" applyFill="1" applyBorder="1" applyAlignment="1" applyProtection="1">
      <alignment horizontal="center" vertical="center"/>
      <protection hidden="1"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7" fillId="0" borderId="27" xfId="0" applyFont="1" applyFill="1" applyBorder="1" applyAlignment="1">
      <alignment horizontal="center" vertical="top" wrapText="1"/>
    </xf>
    <xf numFmtId="0" fontId="2" fillId="21" borderId="29" xfId="0" applyFont="1" applyFill="1" applyBorder="1" applyAlignment="1" applyProtection="1">
      <alignment horizontal="center" vertical="center" wrapText="1"/>
      <protection hidden="1"/>
    </xf>
    <xf numFmtId="0" fontId="6" fillId="21" borderId="30" xfId="0" applyFont="1" applyFill="1" applyBorder="1" applyAlignment="1" applyProtection="1">
      <alignment horizontal="center" vertical="center" wrapText="1"/>
      <protection hidden="1"/>
    </xf>
    <xf numFmtId="0" fontId="6" fillId="21" borderId="29" xfId="0" applyFont="1" applyFill="1" applyBorder="1" applyAlignment="1" applyProtection="1">
      <alignment horizontal="center" vertical="center" wrapText="1"/>
      <protection hidden="1"/>
    </xf>
    <xf numFmtId="0" fontId="6" fillId="21" borderId="31" xfId="0" applyFont="1" applyFill="1" applyBorder="1" applyAlignment="1" applyProtection="1">
      <alignment horizontal="center" vertical="center" wrapText="1"/>
      <protection hidden="1"/>
    </xf>
    <xf numFmtId="0" fontId="6" fillId="21" borderId="31" xfId="0" applyFont="1" applyFill="1" applyBorder="1" applyAlignment="1" applyProtection="1">
      <alignment horizontal="center"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27" xfId="0" applyFont="1" applyBorder="1" applyAlignment="1">
      <alignment horizontal="center" vertical="top" wrapText="1"/>
    </xf>
    <xf numFmtId="0" fontId="2" fillId="21" borderId="29" xfId="0" applyFont="1" applyFill="1" applyBorder="1" applyAlignment="1">
      <alignment horizontal="center" vertical="center" wrapText="1"/>
    </xf>
    <xf numFmtId="0" fontId="6" fillId="21" borderId="29" xfId="0" applyFont="1" applyFill="1" applyBorder="1" applyAlignment="1">
      <alignment horizontal="center" vertical="center" wrapText="1"/>
    </xf>
    <xf numFmtId="0" fontId="6" fillId="21" borderId="31" xfId="0" applyFont="1" applyFill="1" applyBorder="1" applyAlignment="1">
      <alignment horizontal="center" vertical="center"/>
    </xf>
    <xf numFmtId="49" fontId="6" fillId="21" borderId="31" xfId="0" applyNumberFormat="1" applyFont="1" applyFill="1" applyBorder="1" applyAlignment="1">
      <alignment horizontal="center" vertical="center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49" fontId="2" fillId="24" borderId="21" xfId="57" applyNumberFormat="1" applyFont="1" applyFill="1" applyBorder="1" applyAlignment="1" applyProtection="1">
      <alignment horizontal="right" vertical="center"/>
      <protection hidden="1" locked="0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32" xfId="0" applyFont="1" applyFill="1" applyBorder="1" applyAlignment="1">
      <alignment horizontal="center" vertical="center" wrapText="1"/>
    </xf>
    <xf numFmtId="0" fontId="6" fillId="21" borderId="32" xfId="0" applyFont="1" applyFill="1" applyBorder="1" applyAlignment="1">
      <alignment horizontal="center" vertical="center" wrapText="1"/>
    </xf>
    <xf numFmtId="49" fontId="6" fillId="21" borderId="31" xfId="0" applyNumberFormat="1" applyFont="1" applyFill="1" applyBorder="1" applyAlignment="1">
      <alignment horizontal="center" vertical="center"/>
    </xf>
    <xf numFmtId="3" fontId="1" fillId="25" borderId="10" xfId="0" applyNumberFormat="1" applyFont="1" applyFill="1" applyBorder="1" applyAlignment="1" applyProtection="1">
      <alignment vertical="center"/>
      <protection hidden="1"/>
    </xf>
    <xf numFmtId="3" fontId="1" fillId="26" borderId="10" xfId="0" applyNumberFormat="1" applyFont="1" applyFill="1" applyBorder="1" applyAlignment="1" applyProtection="1">
      <alignment vertical="center"/>
      <protection locked="0"/>
    </xf>
    <xf numFmtId="0" fontId="0" fillId="26" borderId="0" xfId="0" applyFill="1" applyAlignment="1">
      <alignment/>
    </xf>
    <xf numFmtId="0" fontId="0" fillId="26" borderId="27" xfId="0" applyFont="1" applyFill="1" applyBorder="1" applyAlignment="1">
      <alignment horizontal="center" wrapText="1"/>
    </xf>
    <xf numFmtId="3" fontId="1" fillId="26" borderId="14" xfId="0" applyNumberFormat="1" applyFont="1" applyFill="1" applyBorder="1" applyAlignment="1" applyProtection="1">
      <alignment vertical="center"/>
      <protection locked="0"/>
    </xf>
    <xf numFmtId="3" fontId="1" fillId="25" borderId="14" xfId="0" applyNumberFormat="1" applyFont="1" applyFill="1" applyBorder="1" applyAlignment="1" applyProtection="1">
      <alignment vertical="center"/>
      <protection hidden="1"/>
    </xf>
    <xf numFmtId="3" fontId="1" fillId="25" borderId="20" xfId="0" applyNumberFormat="1" applyFont="1" applyFill="1" applyBorder="1" applyAlignment="1" applyProtection="1">
      <alignment vertical="center"/>
      <protection hidden="1"/>
    </xf>
    <xf numFmtId="3" fontId="1" fillId="26" borderId="15" xfId="0" applyNumberFormat="1" applyFont="1" applyFill="1" applyBorder="1" applyAlignment="1" applyProtection="1">
      <alignment vertical="center"/>
      <protection locked="0"/>
    </xf>
    <xf numFmtId="3" fontId="1" fillId="25" borderId="13" xfId="0" applyNumberFormat="1" applyFont="1" applyFill="1" applyBorder="1" applyAlignment="1" applyProtection="1">
      <alignment vertical="center"/>
      <protection hidden="1"/>
    </xf>
    <xf numFmtId="0" fontId="0" fillId="26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4" xfId="62" applyNumberFormat="1" applyFont="1" applyFill="1" applyBorder="1" applyAlignment="1" applyProtection="1">
      <alignment horizontal="right" vertical="center"/>
      <protection hidden="1"/>
    </xf>
    <xf numFmtId="3" fontId="1" fillId="0" borderId="10" xfId="62" applyNumberFormat="1" applyFont="1" applyFill="1" applyBorder="1" applyAlignment="1" applyProtection="1">
      <alignment horizontal="right" vertical="center"/>
      <protection hidden="1"/>
    </xf>
    <xf numFmtId="3" fontId="1" fillId="0" borderId="14" xfId="62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center" vertical="center"/>
    </xf>
    <xf numFmtId="49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33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26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2" fillId="24" borderId="26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62" applyNumberFormat="1" applyFont="1" applyBorder="1" applyAlignment="1" applyProtection="1">
      <alignment horizontal="center" vertical="center"/>
      <protection hidden="1" locked="0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23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23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2" fillId="24" borderId="26" xfId="62" applyFont="1" applyFill="1" applyBorder="1" applyAlignment="1" applyProtection="1">
      <alignment horizontal="left" vertical="center"/>
      <protection hidden="1" locked="0"/>
    </xf>
    <xf numFmtId="0" fontId="3" fillId="0" borderId="27" xfId="62" applyFont="1" applyBorder="1" applyAlignment="1">
      <alignment horizontal="left" vertical="center"/>
      <protection/>
    </xf>
    <xf numFmtId="0" fontId="3" fillId="0" borderId="28" xfId="62" applyFont="1" applyBorder="1" applyAlignment="1">
      <alignment horizontal="left" vertical="center"/>
      <protection/>
    </xf>
    <xf numFmtId="1" fontId="2" fillId="24" borderId="26" xfId="62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62" applyNumberFormat="1" applyFont="1" applyFill="1" applyBorder="1" applyAlignment="1" applyProtection="1">
      <alignment horizontal="center" vertical="center"/>
      <protection hidden="1" locked="0"/>
    </xf>
    <xf numFmtId="0" fontId="4" fillId="24" borderId="26" xfId="53" applyFill="1" applyBorder="1" applyAlignment="1" applyProtection="1">
      <alignment/>
      <protection hidden="1" locked="0"/>
    </xf>
    <xf numFmtId="0" fontId="2" fillId="0" borderId="27" xfId="62" applyFont="1" applyBorder="1" applyAlignment="1" applyProtection="1">
      <alignment/>
      <protection hidden="1" locked="0"/>
    </xf>
    <xf numFmtId="0" fontId="2" fillId="0" borderId="28" xfId="62" applyFont="1" applyBorder="1" applyAlignment="1" applyProtection="1">
      <alignment/>
      <protection hidden="1" locked="0"/>
    </xf>
    <xf numFmtId="0" fontId="3" fillId="0" borderId="27" xfId="62" applyFont="1" applyBorder="1" applyAlignment="1">
      <alignment horizontal="left"/>
      <protection/>
    </xf>
    <xf numFmtId="0" fontId="3" fillId="0" borderId="28" xfId="62" applyFont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49" fontId="2" fillId="24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34" xfId="57" applyFont="1" applyBorder="1" applyAlignment="1" applyProtection="1">
      <alignment horizontal="center" vertical="top"/>
      <protection hidden="1"/>
    </xf>
    <xf numFmtId="0" fontId="3" fillId="0" borderId="34" xfId="57" applyFont="1" applyBorder="1" applyAlignment="1">
      <alignment horizontal="center"/>
      <protection/>
    </xf>
    <xf numFmtId="0" fontId="3" fillId="0" borderId="35" xfId="57" applyFont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36" fillId="24" borderId="26" xfId="53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6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7" xfId="62" applyFont="1" applyBorder="1" applyAlignment="1" applyProtection="1">
      <alignment horizontal="left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2" fillId="0" borderId="3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24" borderId="40" xfId="0" applyFont="1" applyFill="1" applyBorder="1" applyAlignment="1" applyProtection="1">
      <alignment vertical="center" wrapText="1"/>
      <protection hidden="1"/>
    </xf>
    <xf numFmtId="0" fontId="7" fillId="24" borderId="41" xfId="0" applyFont="1" applyFill="1" applyBorder="1" applyAlignment="1" applyProtection="1">
      <alignment vertical="center" wrapText="1"/>
      <protection hidden="1"/>
    </xf>
    <xf numFmtId="0" fontId="7" fillId="24" borderId="42" xfId="0" applyFont="1" applyFill="1" applyBorder="1" applyAlignment="1" applyProtection="1">
      <alignment vertical="center" wrapText="1"/>
      <protection hidden="1"/>
    </xf>
    <xf numFmtId="0" fontId="2" fillId="21" borderId="30" xfId="0" applyFont="1" applyFill="1" applyBorder="1" applyAlignment="1" applyProtection="1">
      <alignment horizontal="center" vertical="center" wrapText="1"/>
      <protection hidden="1"/>
    </xf>
    <xf numFmtId="0" fontId="2" fillId="21" borderId="4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6" fillId="21" borderId="31" xfId="0" applyFont="1" applyFill="1" applyBorder="1" applyAlignment="1" applyProtection="1">
      <alignment horizontal="center" vertical="center" wrapText="1"/>
      <protection hidden="1"/>
    </xf>
    <xf numFmtId="0" fontId="2" fillId="20" borderId="26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20" borderId="40" xfId="0" applyFont="1" applyFill="1" applyBorder="1" applyAlignment="1">
      <alignment horizontal="left" vertical="center" wrapText="1"/>
    </xf>
    <xf numFmtId="0" fontId="0" fillId="20" borderId="41" xfId="0" applyFont="1" applyFill="1" applyBorder="1" applyAlignment="1">
      <alignment vertical="center"/>
    </xf>
    <xf numFmtId="0" fontId="0" fillId="20" borderId="4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20" borderId="41" xfId="0" applyFont="1" applyFill="1" applyBorder="1" applyAlignment="1">
      <alignment horizontal="left" vertical="center" wrapText="1"/>
    </xf>
    <xf numFmtId="0" fontId="0" fillId="20" borderId="41" xfId="0" applyFont="1" applyFill="1" applyBorder="1" applyAlignment="1">
      <alignment horizontal="left" vertical="center" wrapText="1"/>
    </xf>
    <xf numFmtId="0" fontId="0" fillId="20" borderId="42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7" borderId="40" xfId="0" applyFont="1" applyFill="1" applyBorder="1" applyAlignment="1">
      <alignment horizontal="left" vertical="center" wrapText="1"/>
    </xf>
    <xf numFmtId="0" fontId="2" fillId="27" borderId="41" xfId="0" applyFont="1" applyFill="1" applyBorder="1" applyAlignment="1">
      <alignment horizontal="left" vertical="center" wrapText="1"/>
    </xf>
    <xf numFmtId="0" fontId="0" fillId="27" borderId="41" xfId="0" applyFont="1" applyFill="1" applyBorder="1" applyAlignment="1">
      <alignment vertical="center" wrapText="1"/>
    </xf>
    <xf numFmtId="0" fontId="0" fillId="27" borderId="4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6" fillId="24" borderId="40" xfId="0" applyFont="1" applyFill="1" applyBorder="1" applyAlignment="1" applyProtection="1">
      <alignment vertical="center" wrapText="1"/>
      <protection hidden="1"/>
    </xf>
    <xf numFmtId="0" fontId="6" fillId="24" borderId="41" xfId="0" applyFont="1" applyFill="1" applyBorder="1" applyAlignment="1" applyProtection="1">
      <alignment vertical="center" wrapText="1"/>
      <protection hidden="1"/>
    </xf>
    <xf numFmtId="0" fontId="6" fillId="24" borderId="42" xfId="0" applyFont="1" applyFill="1" applyBorder="1" applyAlignment="1" applyProtection="1">
      <alignment vertical="center" wrapText="1"/>
      <protection hidden="1"/>
    </xf>
    <xf numFmtId="0" fontId="2" fillId="21" borderId="29" xfId="0" applyFont="1" applyFill="1" applyBorder="1" applyAlignment="1">
      <alignment horizontal="center" vertical="center" wrapText="1"/>
    </xf>
    <xf numFmtId="0" fontId="6" fillId="21" borderId="3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32" xfId="0" applyFont="1" applyFill="1" applyBorder="1" applyAlignment="1">
      <alignment horizontal="center" vertical="center" wrapText="1"/>
    </xf>
    <xf numFmtId="49" fontId="6" fillId="21" borderId="3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Style 1 2" xfId="63"/>
    <cellStyle name="Title" xfId="64"/>
    <cellStyle name="Total" xfId="65"/>
    <cellStyle name="Warning Text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Zoroe\Desktop\FINA,%20HANFA,%20MINISTARSTVO\2011\HANFA\GFI%20POD%202012\bilanca2012;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.02.2012."/>
      <sheetName val="2012;2011"/>
      <sheetName val="bilanca 06.02.2012."/>
      <sheetName val="1-16.2010.-1-9.2010."/>
      <sheetName val="TROMJESEČJE-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tko.Markovic@trs.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C12" sqref="C12:I1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19" t="s">
        <v>169</v>
      </c>
      <c r="B1" s="220"/>
      <c r="C1" s="220"/>
      <c r="D1" s="59"/>
      <c r="E1" s="59"/>
      <c r="F1" s="59"/>
      <c r="G1" s="59"/>
      <c r="H1" s="59"/>
      <c r="I1" s="60"/>
      <c r="J1" s="10"/>
      <c r="K1" s="10"/>
      <c r="L1" s="10"/>
    </row>
    <row r="2" spans="1:12" ht="12.75">
      <c r="A2" s="165" t="s">
        <v>170</v>
      </c>
      <c r="B2" s="166"/>
      <c r="C2" s="166"/>
      <c r="D2" s="167"/>
      <c r="E2" s="163" t="s">
        <v>342</v>
      </c>
      <c r="F2" s="164"/>
      <c r="G2" s="12" t="s">
        <v>171</v>
      </c>
      <c r="H2" s="163" t="s">
        <v>345</v>
      </c>
      <c r="I2" s="164"/>
      <c r="J2" s="10"/>
      <c r="K2" s="10"/>
      <c r="L2" s="10"/>
    </row>
    <row r="3" spans="1:12" ht="12.75">
      <c r="A3" s="61"/>
      <c r="B3" s="13"/>
      <c r="C3" s="13"/>
      <c r="D3" s="13"/>
      <c r="E3" s="14"/>
      <c r="F3" s="14"/>
      <c r="G3" s="13"/>
      <c r="H3" s="13"/>
      <c r="I3" s="62"/>
      <c r="J3" s="10"/>
      <c r="K3" s="10"/>
      <c r="L3" s="10"/>
    </row>
    <row r="4" spans="1:12" ht="15">
      <c r="A4" s="168" t="s">
        <v>195</v>
      </c>
      <c r="B4" s="169"/>
      <c r="C4" s="169"/>
      <c r="D4" s="169"/>
      <c r="E4" s="169"/>
      <c r="F4" s="169"/>
      <c r="G4" s="169"/>
      <c r="H4" s="169"/>
      <c r="I4" s="170"/>
      <c r="J4" s="10"/>
      <c r="K4" s="10"/>
      <c r="L4" s="10"/>
    </row>
    <row r="5" spans="1:12" ht="12.75">
      <c r="A5" s="63"/>
      <c r="B5" s="15"/>
      <c r="C5" s="15"/>
      <c r="D5" s="15"/>
      <c r="E5" s="16"/>
      <c r="F5" s="64"/>
      <c r="G5" s="17"/>
      <c r="H5" s="18"/>
      <c r="I5" s="65"/>
      <c r="J5" s="10"/>
      <c r="K5" s="10"/>
      <c r="L5" s="10"/>
    </row>
    <row r="6" spans="1:12" ht="12.75">
      <c r="A6" s="171" t="s">
        <v>172</v>
      </c>
      <c r="B6" s="172"/>
      <c r="C6" s="163" t="s">
        <v>201</v>
      </c>
      <c r="D6" s="164"/>
      <c r="E6" s="28"/>
      <c r="F6" s="28"/>
      <c r="G6" s="28"/>
      <c r="H6" s="28"/>
      <c r="I6" s="66"/>
      <c r="J6" s="10"/>
      <c r="K6" s="10"/>
      <c r="L6" s="10"/>
    </row>
    <row r="7" spans="1:12" ht="12.75">
      <c r="A7" s="67"/>
      <c r="B7" s="21"/>
      <c r="C7" s="15"/>
      <c r="D7" s="15"/>
      <c r="E7" s="28"/>
      <c r="F7" s="28"/>
      <c r="G7" s="28"/>
      <c r="H7" s="28"/>
      <c r="I7" s="66"/>
      <c r="J7" s="10"/>
      <c r="K7" s="10"/>
      <c r="L7" s="10"/>
    </row>
    <row r="8" spans="1:12" ht="12.75">
      <c r="A8" s="173" t="s">
        <v>173</v>
      </c>
      <c r="B8" s="174"/>
      <c r="C8" s="163" t="s">
        <v>202</v>
      </c>
      <c r="D8" s="164"/>
      <c r="E8" s="28"/>
      <c r="F8" s="28"/>
      <c r="G8" s="28"/>
      <c r="H8" s="28"/>
      <c r="I8" s="68"/>
      <c r="J8" s="10"/>
      <c r="K8" s="10"/>
      <c r="L8" s="10"/>
    </row>
    <row r="9" spans="1:12" ht="12.75">
      <c r="A9" s="69"/>
      <c r="B9" s="42"/>
      <c r="C9" s="19"/>
      <c r="D9" s="25"/>
      <c r="E9" s="15"/>
      <c r="F9" s="15"/>
      <c r="G9" s="15"/>
      <c r="H9" s="15"/>
      <c r="I9" s="68"/>
      <c r="J9" s="10"/>
      <c r="K9" s="10"/>
      <c r="L9" s="10"/>
    </row>
    <row r="10" spans="1:12" ht="12.75">
      <c r="A10" s="160" t="s">
        <v>174</v>
      </c>
      <c r="B10" s="161"/>
      <c r="C10" s="163" t="s">
        <v>203</v>
      </c>
      <c r="D10" s="164"/>
      <c r="E10" s="15"/>
      <c r="F10" s="15"/>
      <c r="G10" s="15"/>
      <c r="H10" s="15"/>
      <c r="I10" s="68"/>
      <c r="J10" s="10"/>
      <c r="K10" s="10"/>
      <c r="L10" s="10"/>
    </row>
    <row r="11" spans="1:12" ht="12.75">
      <c r="A11" s="162"/>
      <c r="B11" s="161"/>
      <c r="C11" s="15"/>
      <c r="D11" s="15"/>
      <c r="E11" s="15"/>
      <c r="F11" s="15"/>
      <c r="G11" s="15"/>
      <c r="H11" s="15"/>
      <c r="I11" s="68"/>
      <c r="J11" s="10"/>
      <c r="K11" s="10"/>
      <c r="L11" s="10"/>
    </row>
    <row r="12" spans="1:12" ht="12.75">
      <c r="A12" s="171" t="s">
        <v>175</v>
      </c>
      <c r="B12" s="172"/>
      <c r="C12" s="175" t="s">
        <v>346</v>
      </c>
      <c r="D12" s="176"/>
      <c r="E12" s="176"/>
      <c r="F12" s="176"/>
      <c r="G12" s="176"/>
      <c r="H12" s="176"/>
      <c r="I12" s="177"/>
      <c r="J12" s="10"/>
      <c r="K12" s="10"/>
      <c r="L12" s="10"/>
    </row>
    <row r="13" spans="1:12" ht="12.75">
      <c r="A13" s="67"/>
      <c r="B13" s="21"/>
      <c r="C13" s="20"/>
      <c r="D13" s="15"/>
      <c r="E13" s="15"/>
      <c r="F13" s="15"/>
      <c r="G13" s="15"/>
      <c r="H13" s="15"/>
      <c r="I13" s="68"/>
      <c r="J13" s="10"/>
      <c r="K13" s="10"/>
      <c r="L13" s="10"/>
    </row>
    <row r="14" spans="1:12" ht="12.75">
      <c r="A14" s="171" t="s">
        <v>176</v>
      </c>
      <c r="B14" s="172"/>
      <c r="C14" s="178">
        <v>10000</v>
      </c>
      <c r="D14" s="179"/>
      <c r="E14" s="15"/>
      <c r="F14" s="175" t="s">
        <v>204</v>
      </c>
      <c r="G14" s="176"/>
      <c r="H14" s="176"/>
      <c r="I14" s="177"/>
      <c r="J14" s="10"/>
      <c r="K14" s="10"/>
      <c r="L14" s="10"/>
    </row>
    <row r="15" spans="1:12" ht="12.75">
      <c r="A15" s="67"/>
      <c r="B15" s="21"/>
      <c r="C15" s="15"/>
      <c r="D15" s="15"/>
      <c r="E15" s="15"/>
      <c r="F15" s="15"/>
      <c r="G15" s="15"/>
      <c r="H15" s="15"/>
      <c r="I15" s="68"/>
      <c r="J15" s="10"/>
      <c r="K15" s="10"/>
      <c r="L15" s="10"/>
    </row>
    <row r="16" spans="1:12" ht="12.75">
      <c r="A16" s="171" t="s">
        <v>177</v>
      </c>
      <c r="B16" s="172"/>
      <c r="C16" s="175" t="s">
        <v>205</v>
      </c>
      <c r="D16" s="176"/>
      <c r="E16" s="176"/>
      <c r="F16" s="176"/>
      <c r="G16" s="176"/>
      <c r="H16" s="176"/>
      <c r="I16" s="177"/>
      <c r="J16" s="10"/>
      <c r="K16" s="10"/>
      <c r="L16" s="10"/>
    </row>
    <row r="17" spans="1:12" ht="12.75">
      <c r="A17" s="67"/>
      <c r="B17" s="21"/>
      <c r="C17" s="15"/>
      <c r="D17" s="15"/>
      <c r="E17" s="15"/>
      <c r="F17" s="15"/>
      <c r="G17" s="15"/>
      <c r="H17" s="15"/>
      <c r="I17" s="68"/>
      <c r="J17" s="10"/>
      <c r="K17" s="10"/>
      <c r="L17" s="10"/>
    </row>
    <row r="18" spans="1:12" ht="12.75">
      <c r="A18" s="171" t="s">
        <v>178</v>
      </c>
      <c r="B18" s="172"/>
      <c r="C18" s="180" t="s">
        <v>340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67"/>
      <c r="B19" s="21"/>
      <c r="C19" s="20"/>
      <c r="D19" s="15"/>
      <c r="E19" s="15"/>
      <c r="F19" s="15"/>
      <c r="G19" s="15"/>
      <c r="H19" s="15"/>
      <c r="I19" s="68"/>
      <c r="J19" s="10"/>
      <c r="K19" s="10"/>
      <c r="L19" s="10"/>
    </row>
    <row r="20" spans="1:12" ht="12.75">
      <c r="A20" s="171" t="s">
        <v>179</v>
      </c>
      <c r="B20" s="172"/>
      <c r="C20" s="163" t="s">
        <v>206</v>
      </c>
      <c r="D20" s="164"/>
      <c r="E20" s="163"/>
      <c r="F20" s="164"/>
      <c r="G20" s="163"/>
      <c r="H20" s="164"/>
      <c r="I20" s="96"/>
      <c r="J20" s="10"/>
      <c r="K20" s="10"/>
      <c r="L20" s="10"/>
    </row>
    <row r="21" spans="1:12" ht="12.75">
      <c r="A21" s="67"/>
      <c r="B21" s="21"/>
      <c r="C21" s="20"/>
      <c r="D21" s="15"/>
      <c r="E21" s="15"/>
      <c r="F21" s="15"/>
      <c r="G21" s="15"/>
      <c r="H21" s="15"/>
      <c r="I21" s="68"/>
      <c r="J21" s="10"/>
      <c r="K21" s="10"/>
      <c r="L21" s="10"/>
    </row>
    <row r="22" spans="1:12" ht="12.75">
      <c r="A22" s="171" t="s">
        <v>180</v>
      </c>
      <c r="B22" s="172"/>
      <c r="C22" s="97">
        <v>133</v>
      </c>
      <c r="D22" s="175" t="s">
        <v>204</v>
      </c>
      <c r="E22" s="183"/>
      <c r="F22" s="184"/>
      <c r="G22" s="171"/>
      <c r="H22" s="185"/>
      <c r="I22" s="70"/>
      <c r="J22" s="10"/>
      <c r="K22" s="10"/>
      <c r="L22" s="10"/>
    </row>
    <row r="23" spans="1:12" ht="12.75">
      <c r="A23" s="67"/>
      <c r="B23" s="21"/>
      <c r="C23" s="15"/>
      <c r="D23" s="23"/>
      <c r="E23" s="23"/>
      <c r="F23" s="23"/>
      <c r="G23" s="23"/>
      <c r="H23" s="15"/>
      <c r="I23" s="68"/>
      <c r="J23" s="10"/>
      <c r="K23" s="10"/>
      <c r="L23" s="10"/>
    </row>
    <row r="24" spans="1:12" ht="12.75">
      <c r="A24" s="171" t="s">
        <v>181</v>
      </c>
      <c r="B24" s="172"/>
      <c r="C24" s="97">
        <v>21</v>
      </c>
      <c r="D24" s="175" t="s">
        <v>207</v>
      </c>
      <c r="E24" s="183"/>
      <c r="F24" s="183"/>
      <c r="G24" s="184"/>
      <c r="H24" s="43" t="s">
        <v>182</v>
      </c>
      <c r="I24" s="153">
        <v>8413</v>
      </c>
      <c r="J24" s="10"/>
      <c r="K24" s="10"/>
      <c r="L24" s="10"/>
    </row>
    <row r="25" spans="1:12" ht="12.75">
      <c r="A25" s="67"/>
      <c r="B25" s="21"/>
      <c r="C25" s="15"/>
      <c r="D25" s="23"/>
      <c r="E25" s="23"/>
      <c r="F25" s="23"/>
      <c r="G25" s="21"/>
      <c r="H25" s="21" t="s">
        <v>196</v>
      </c>
      <c r="I25" s="71"/>
      <c r="J25" s="10"/>
      <c r="K25" s="10"/>
      <c r="L25" s="10"/>
    </row>
    <row r="26" spans="1:12" ht="12.75">
      <c r="A26" s="171" t="s">
        <v>183</v>
      </c>
      <c r="B26" s="172"/>
      <c r="C26" s="98" t="s">
        <v>208</v>
      </c>
      <c r="D26" s="24"/>
      <c r="E26" s="32"/>
      <c r="F26" s="23"/>
      <c r="G26" s="186" t="s">
        <v>184</v>
      </c>
      <c r="H26" s="172"/>
      <c r="I26" s="120" t="s">
        <v>0</v>
      </c>
      <c r="J26" s="10"/>
      <c r="K26" s="10"/>
      <c r="L26" s="10"/>
    </row>
    <row r="27" spans="1:12" ht="12.75">
      <c r="A27" s="67"/>
      <c r="B27" s="21"/>
      <c r="C27" s="15"/>
      <c r="D27" s="23"/>
      <c r="E27" s="23"/>
      <c r="F27" s="23"/>
      <c r="G27" s="23"/>
      <c r="H27" s="15"/>
      <c r="I27" s="72"/>
      <c r="J27" s="10"/>
      <c r="K27" s="10"/>
      <c r="L27" s="10"/>
    </row>
    <row r="28" spans="1:12" ht="12.75">
      <c r="A28" s="187" t="s">
        <v>185</v>
      </c>
      <c r="B28" s="188"/>
      <c r="C28" s="189"/>
      <c r="D28" s="189"/>
      <c r="E28" s="190" t="s">
        <v>303</v>
      </c>
      <c r="F28" s="191"/>
      <c r="G28" s="191"/>
      <c r="H28" s="192" t="s">
        <v>304</v>
      </c>
      <c r="I28" s="193"/>
      <c r="J28" s="10"/>
      <c r="K28" s="10"/>
      <c r="L28" s="10"/>
    </row>
    <row r="29" spans="1:12" ht="12.75">
      <c r="A29" s="73"/>
      <c r="B29" s="32"/>
      <c r="C29" s="32"/>
      <c r="D29" s="25"/>
      <c r="E29" s="15"/>
      <c r="F29" s="15"/>
      <c r="G29" s="15"/>
      <c r="H29" s="26"/>
      <c r="I29" s="72"/>
      <c r="J29" s="10"/>
      <c r="K29" s="10"/>
      <c r="L29" s="10"/>
    </row>
    <row r="30" spans="1:12" ht="12.75">
      <c r="A30" s="194"/>
      <c r="B30" s="195"/>
      <c r="C30" s="195"/>
      <c r="D30" s="196"/>
      <c r="E30" s="194"/>
      <c r="F30" s="195"/>
      <c r="G30" s="195"/>
      <c r="H30" s="197"/>
      <c r="I30" s="198"/>
      <c r="J30" s="10"/>
      <c r="K30" s="10"/>
      <c r="L30" s="10"/>
    </row>
    <row r="31" spans="1:12" ht="12.75">
      <c r="A31" s="67"/>
      <c r="B31" s="21"/>
      <c r="C31" s="20"/>
      <c r="D31" s="199"/>
      <c r="E31" s="199"/>
      <c r="F31" s="199"/>
      <c r="G31" s="200"/>
      <c r="H31" s="15"/>
      <c r="I31" s="74"/>
      <c r="J31" s="10"/>
      <c r="K31" s="10"/>
      <c r="L31" s="10"/>
    </row>
    <row r="32" spans="1:12" ht="12.75">
      <c r="A32" s="194"/>
      <c r="B32" s="195"/>
      <c r="C32" s="195"/>
      <c r="D32" s="196"/>
      <c r="E32" s="194"/>
      <c r="F32" s="195"/>
      <c r="G32" s="195"/>
      <c r="H32" s="197"/>
      <c r="I32" s="198"/>
      <c r="J32" s="10"/>
      <c r="K32" s="10"/>
      <c r="L32" s="10"/>
    </row>
    <row r="33" spans="1:12" ht="12.75">
      <c r="A33" s="67"/>
      <c r="B33" s="21"/>
      <c r="C33" s="20"/>
      <c r="D33" s="27"/>
      <c r="E33" s="27"/>
      <c r="F33" s="27"/>
      <c r="G33" s="28"/>
      <c r="H33" s="15"/>
      <c r="I33" s="75"/>
      <c r="J33" s="10"/>
      <c r="K33" s="10"/>
      <c r="L33" s="10"/>
    </row>
    <row r="34" spans="1:12" ht="12.75">
      <c r="A34" s="194"/>
      <c r="B34" s="195"/>
      <c r="C34" s="195"/>
      <c r="D34" s="196"/>
      <c r="E34" s="194"/>
      <c r="F34" s="195"/>
      <c r="G34" s="195"/>
      <c r="H34" s="197"/>
      <c r="I34" s="198"/>
      <c r="J34" s="10"/>
      <c r="K34" s="10"/>
      <c r="L34" s="10"/>
    </row>
    <row r="35" spans="1:12" ht="12.75">
      <c r="A35" s="67"/>
      <c r="B35" s="21"/>
      <c r="C35" s="20"/>
      <c r="D35" s="27"/>
      <c r="E35" s="27"/>
      <c r="F35" s="27"/>
      <c r="G35" s="28"/>
      <c r="H35" s="15"/>
      <c r="I35" s="75"/>
      <c r="J35" s="10"/>
      <c r="K35" s="10"/>
      <c r="L35" s="10"/>
    </row>
    <row r="36" spans="1:12" ht="12.75">
      <c r="A36" s="194"/>
      <c r="B36" s="195"/>
      <c r="C36" s="195"/>
      <c r="D36" s="196"/>
      <c r="E36" s="194"/>
      <c r="F36" s="195"/>
      <c r="G36" s="195"/>
      <c r="H36" s="197"/>
      <c r="I36" s="198"/>
      <c r="J36" s="10"/>
      <c r="K36" s="10"/>
      <c r="L36" s="10"/>
    </row>
    <row r="37" spans="1:12" ht="12.75">
      <c r="A37" s="76"/>
      <c r="B37" s="29"/>
      <c r="C37" s="204"/>
      <c r="D37" s="205"/>
      <c r="E37" s="15"/>
      <c r="F37" s="204"/>
      <c r="G37" s="205"/>
      <c r="H37" s="15"/>
      <c r="I37" s="68"/>
      <c r="J37" s="10"/>
      <c r="K37" s="10"/>
      <c r="L37" s="10"/>
    </row>
    <row r="38" spans="1:12" ht="12.75">
      <c r="A38" s="194"/>
      <c r="B38" s="195"/>
      <c r="C38" s="195"/>
      <c r="D38" s="196"/>
      <c r="E38" s="194"/>
      <c r="F38" s="195"/>
      <c r="G38" s="195"/>
      <c r="H38" s="197"/>
      <c r="I38" s="198"/>
      <c r="J38" s="10"/>
      <c r="K38" s="10"/>
      <c r="L38" s="10"/>
    </row>
    <row r="39" spans="1:12" ht="12.75">
      <c r="A39" s="76"/>
      <c r="B39" s="29"/>
      <c r="C39" s="30"/>
      <c r="D39" s="31"/>
      <c r="E39" s="15"/>
      <c r="F39" s="30"/>
      <c r="G39" s="31"/>
      <c r="H39" s="15"/>
      <c r="I39" s="68"/>
      <c r="J39" s="10"/>
      <c r="K39" s="10"/>
      <c r="L39" s="10"/>
    </row>
    <row r="40" spans="1:12" ht="12.75">
      <c r="A40" s="194"/>
      <c r="B40" s="195"/>
      <c r="C40" s="195"/>
      <c r="D40" s="196"/>
      <c r="E40" s="194"/>
      <c r="F40" s="195"/>
      <c r="G40" s="195"/>
      <c r="H40" s="197"/>
      <c r="I40" s="198"/>
      <c r="J40" s="10"/>
      <c r="K40" s="10"/>
      <c r="L40" s="10"/>
    </row>
    <row r="41" spans="1:12" ht="12.75">
      <c r="A41" s="93"/>
      <c r="B41" s="32"/>
      <c r="C41" s="32"/>
      <c r="D41" s="32"/>
      <c r="E41" s="22"/>
      <c r="F41" s="94"/>
      <c r="G41" s="94"/>
      <c r="H41" s="95"/>
      <c r="I41" s="77"/>
      <c r="J41" s="10"/>
      <c r="K41" s="10"/>
      <c r="L41" s="10"/>
    </row>
    <row r="42" spans="1:12" ht="12.75">
      <c r="A42" s="76"/>
      <c r="B42" s="29"/>
      <c r="C42" s="30"/>
      <c r="D42" s="31"/>
      <c r="E42" s="15"/>
      <c r="F42" s="30"/>
      <c r="G42" s="31"/>
      <c r="H42" s="15"/>
      <c r="I42" s="68"/>
      <c r="J42" s="10"/>
      <c r="K42" s="10"/>
      <c r="L42" s="10"/>
    </row>
    <row r="43" spans="1:12" ht="12.75">
      <c r="A43" s="78"/>
      <c r="B43" s="33"/>
      <c r="C43" s="33"/>
      <c r="D43" s="19"/>
      <c r="E43" s="19"/>
      <c r="F43" s="33"/>
      <c r="G43" s="19"/>
      <c r="H43" s="19"/>
      <c r="I43" s="79"/>
      <c r="J43" s="10"/>
      <c r="K43" s="10"/>
      <c r="L43" s="10"/>
    </row>
    <row r="44" spans="1:12" ht="12.75">
      <c r="A44" s="160" t="s">
        <v>4</v>
      </c>
      <c r="B44" s="211"/>
      <c r="C44" s="175" t="s">
        <v>1</v>
      </c>
      <c r="D44" s="223"/>
      <c r="E44" s="223"/>
      <c r="F44" s="223"/>
      <c r="G44" s="223"/>
      <c r="H44" s="223"/>
      <c r="I44" s="223"/>
      <c r="J44" s="10"/>
      <c r="K44" s="10"/>
      <c r="L44" s="10"/>
    </row>
    <row r="45" spans="1:12" ht="12.75">
      <c r="A45" s="76"/>
      <c r="B45" s="29"/>
      <c r="C45" s="204"/>
      <c r="D45" s="205"/>
      <c r="E45" s="15"/>
      <c r="F45" s="204"/>
      <c r="G45" s="222"/>
      <c r="H45" s="34"/>
      <c r="I45" s="80"/>
      <c r="J45" s="10"/>
      <c r="K45" s="10"/>
      <c r="L45" s="10"/>
    </row>
    <row r="46" spans="1:12" ht="12.75">
      <c r="A46" s="160" t="s">
        <v>5</v>
      </c>
      <c r="B46" s="211"/>
      <c r="C46" s="175" t="s">
        <v>209</v>
      </c>
      <c r="D46" s="223"/>
      <c r="E46" s="223"/>
      <c r="F46" s="223"/>
      <c r="G46" s="223"/>
      <c r="H46" s="223"/>
      <c r="I46" s="223"/>
      <c r="J46" s="10"/>
      <c r="K46" s="10"/>
      <c r="L46" s="10"/>
    </row>
    <row r="47" spans="1:12" ht="12.75">
      <c r="A47" s="67"/>
      <c r="B47" s="21"/>
      <c r="C47" s="20" t="s">
        <v>6</v>
      </c>
      <c r="D47" s="15"/>
      <c r="E47" s="15"/>
      <c r="F47" s="15"/>
      <c r="G47" s="15"/>
      <c r="H47" s="15"/>
      <c r="I47" s="68"/>
      <c r="J47" s="10"/>
      <c r="K47" s="10"/>
      <c r="L47" s="10"/>
    </row>
    <row r="48" spans="1:12" ht="12.75">
      <c r="A48" s="160" t="s">
        <v>7</v>
      </c>
      <c r="B48" s="211"/>
      <c r="C48" s="201" t="s">
        <v>220</v>
      </c>
      <c r="D48" s="202"/>
      <c r="E48" s="203"/>
      <c r="F48" s="15"/>
      <c r="G48" s="43" t="s">
        <v>8</v>
      </c>
      <c r="H48" s="201" t="s">
        <v>2</v>
      </c>
      <c r="I48" s="203"/>
      <c r="J48" s="10"/>
      <c r="K48" s="10"/>
      <c r="L48" s="10"/>
    </row>
    <row r="49" spans="1:12" ht="12.75">
      <c r="A49" s="67"/>
      <c r="B49" s="21"/>
      <c r="C49" s="20"/>
      <c r="D49" s="15"/>
      <c r="E49" s="15"/>
      <c r="F49" s="15"/>
      <c r="G49" s="15"/>
      <c r="H49" s="15"/>
      <c r="I49" s="68"/>
      <c r="J49" s="10"/>
      <c r="K49" s="10"/>
      <c r="L49" s="10"/>
    </row>
    <row r="50" spans="1:12" ht="12.75">
      <c r="A50" s="160" t="s">
        <v>178</v>
      </c>
      <c r="B50" s="211"/>
      <c r="C50" s="212" t="s">
        <v>3</v>
      </c>
      <c r="D50" s="202"/>
      <c r="E50" s="202"/>
      <c r="F50" s="202"/>
      <c r="G50" s="202"/>
      <c r="H50" s="202"/>
      <c r="I50" s="203"/>
      <c r="J50" s="10"/>
      <c r="K50" s="10"/>
      <c r="L50" s="10"/>
    </row>
    <row r="51" spans="1:12" ht="12.75">
      <c r="A51" s="67"/>
      <c r="B51" s="21"/>
      <c r="C51" s="15"/>
      <c r="D51" s="15"/>
      <c r="E51" s="15"/>
      <c r="F51" s="15"/>
      <c r="G51" s="15"/>
      <c r="H51" s="15"/>
      <c r="I51" s="68"/>
      <c r="J51" s="10"/>
      <c r="K51" s="10"/>
      <c r="L51" s="10"/>
    </row>
    <row r="52" spans="1:12" ht="12.75">
      <c r="A52" s="171" t="s">
        <v>9</v>
      </c>
      <c r="B52" s="172"/>
      <c r="C52" s="201" t="s">
        <v>341</v>
      </c>
      <c r="D52" s="202"/>
      <c r="E52" s="202"/>
      <c r="F52" s="202"/>
      <c r="G52" s="202"/>
      <c r="H52" s="202"/>
      <c r="I52" s="213"/>
      <c r="J52" s="10"/>
      <c r="K52" s="10"/>
      <c r="L52" s="10"/>
    </row>
    <row r="53" spans="1:12" ht="12.75">
      <c r="A53" s="81"/>
      <c r="B53" s="19"/>
      <c r="C53" s="221" t="s">
        <v>10</v>
      </c>
      <c r="D53" s="221"/>
      <c r="E53" s="221"/>
      <c r="F53" s="221"/>
      <c r="G53" s="221"/>
      <c r="H53" s="221"/>
      <c r="I53" s="82"/>
      <c r="J53" s="10"/>
      <c r="K53" s="10"/>
      <c r="L53" s="10"/>
    </row>
    <row r="54" spans="1:12" ht="12.75">
      <c r="A54" s="81"/>
      <c r="B54" s="19"/>
      <c r="C54" s="35"/>
      <c r="D54" s="35"/>
      <c r="E54" s="35"/>
      <c r="F54" s="35"/>
      <c r="G54" s="35"/>
      <c r="H54" s="35"/>
      <c r="I54" s="82"/>
      <c r="J54" s="10"/>
      <c r="K54" s="10"/>
      <c r="L54" s="10"/>
    </row>
    <row r="55" spans="1:12" ht="12.75">
      <c r="A55" s="81"/>
      <c r="B55" s="214" t="s">
        <v>11</v>
      </c>
      <c r="C55" s="215"/>
      <c r="D55" s="215"/>
      <c r="E55" s="215"/>
      <c r="F55" s="41"/>
      <c r="G55" s="41"/>
      <c r="H55" s="41"/>
      <c r="I55" s="83"/>
      <c r="J55" s="10"/>
      <c r="K55" s="10"/>
      <c r="L55" s="10"/>
    </row>
    <row r="56" spans="1:12" ht="12.75">
      <c r="A56" s="81"/>
      <c r="B56" s="216" t="s">
        <v>186</v>
      </c>
      <c r="C56" s="217"/>
      <c r="D56" s="217"/>
      <c r="E56" s="217"/>
      <c r="F56" s="217"/>
      <c r="G56" s="217"/>
      <c r="H56" s="217"/>
      <c r="I56" s="218"/>
      <c r="J56" s="10"/>
      <c r="K56" s="10"/>
      <c r="L56" s="10"/>
    </row>
    <row r="57" spans="1:12" ht="12.75">
      <c r="A57" s="81"/>
      <c r="B57" s="216" t="s">
        <v>187</v>
      </c>
      <c r="C57" s="217"/>
      <c r="D57" s="217"/>
      <c r="E57" s="217"/>
      <c r="F57" s="217"/>
      <c r="G57" s="217"/>
      <c r="H57" s="217"/>
      <c r="I57" s="83"/>
      <c r="J57" s="10"/>
      <c r="K57" s="10"/>
      <c r="L57" s="10"/>
    </row>
    <row r="58" spans="1:12" ht="12.75">
      <c r="A58" s="81"/>
      <c r="B58" s="216" t="s">
        <v>188</v>
      </c>
      <c r="C58" s="217"/>
      <c r="D58" s="217"/>
      <c r="E58" s="217"/>
      <c r="F58" s="217"/>
      <c r="G58" s="217"/>
      <c r="H58" s="217"/>
      <c r="I58" s="218"/>
      <c r="J58" s="10"/>
      <c r="K58" s="10"/>
      <c r="L58" s="10"/>
    </row>
    <row r="59" spans="1:12" ht="12.75">
      <c r="A59" s="81"/>
      <c r="B59" s="216" t="s">
        <v>189</v>
      </c>
      <c r="C59" s="217"/>
      <c r="D59" s="217"/>
      <c r="E59" s="217"/>
      <c r="F59" s="217"/>
      <c r="G59" s="217"/>
      <c r="H59" s="217"/>
      <c r="I59" s="218"/>
      <c r="J59" s="10"/>
      <c r="K59" s="10"/>
      <c r="L59" s="10"/>
    </row>
    <row r="60" spans="1:12" ht="12.75">
      <c r="A60" s="81"/>
      <c r="B60" s="84"/>
      <c r="C60" s="85"/>
      <c r="D60" s="85"/>
      <c r="E60" s="85"/>
      <c r="F60" s="85"/>
      <c r="G60" s="85"/>
      <c r="H60" s="85"/>
      <c r="I60" s="86"/>
      <c r="J60" s="10"/>
      <c r="K60" s="10"/>
      <c r="L60" s="10"/>
    </row>
    <row r="61" spans="1:12" ht="13.5" thickBot="1">
      <c r="A61" s="87" t="s">
        <v>12</v>
      </c>
      <c r="B61" s="15"/>
      <c r="C61" s="15"/>
      <c r="D61" s="15"/>
      <c r="E61" s="15"/>
      <c r="F61" s="15"/>
      <c r="G61" s="36"/>
      <c r="H61" s="37"/>
      <c r="I61" s="88"/>
      <c r="J61" s="10"/>
      <c r="K61" s="10"/>
      <c r="L61" s="10"/>
    </row>
    <row r="62" spans="1:12" ht="12.75">
      <c r="A62" s="63"/>
      <c r="B62" s="15"/>
      <c r="C62" s="15"/>
      <c r="D62" s="15"/>
      <c r="E62" s="19" t="s">
        <v>13</v>
      </c>
      <c r="F62" s="32"/>
      <c r="G62" s="206" t="s">
        <v>14</v>
      </c>
      <c r="H62" s="207"/>
      <c r="I62" s="208"/>
      <c r="J62" s="10"/>
      <c r="K62" s="10"/>
      <c r="L62" s="10"/>
    </row>
    <row r="63" spans="1:12" ht="12.75">
      <c r="A63" s="89"/>
      <c r="B63" s="90"/>
      <c r="C63" s="91"/>
      <c r="D63" s="91"/>
      <c r="E63" s="91"/>
      <c r="F63" s="91"/>
      <c r="G63" s="209"/>
      <c r="H63" s="210"/>
      <c r="I63" s="92"/>
      <c r="J63" s="10"/>
      <c r="K63" s="10"/>
      <c r="L63" s="10"/>
    </row>
  </sheetData>
  <sheetProtection/>
  <protectedRanges>
    <protectedRange sqref="E2 H2 A34:D34 A32:I32 A30:I30 C20:I20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2:F22" name="Range1_9"/>
    <protectedRange sqref="C24:G24" name="Range1_10"/>
    <protectedRange sqref="C26" name="Range1_11"/>
    <protectedRange sqref="I24" name="Range1_12"/>
    <protectedRange sqref="I26" name="Range1_13"/>
  </protectedRanges>
  <mergeCells count="76">
    <mergeCell ref="B59:I59"/>
    <mergeCell ref="A1:C1"/>
    <mergeCell ref="C53:H53"/>
    <mergeCell ref="A46:B46"/>
    <mergeCell ref="A44:B44"/>
    <mergeCell ref="C45:D45"/>
    <mergeCell ref="F45:G45"/>
    <mergeCell ref="C44:I44"/>
    <mergeCell ref="C46:I46"/>
    <mergeCell ref="A48:B48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C48:E48"/>
    <mergeCell ref="H48:I48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A22:B22"/>
    <mergeCell ref="D22:F22"/>
    <mergeCell ref="G22:H22"/>
    <mergeCell ref="C20:D20"/>
    <mergeCell ref="E20:F20"/>
    <mergeCell ref="G20:H20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H2:I2"/>
  </mergeCells>
  <conditionalFormatting sqref="H29">
    <cfRule type="cellIs" priority="1" dxfId="2" operator="equal" stopIfTrue="1">
      <formula>"DA"</formula>
    </cfRule>
  </conditionalFormatting>
  <hyperlinks>
    <hyperlink ref="C50" r:id="rId1" display="mailto:Ratko.Markovic@trs.in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">
      <selection activeCell="S21" sqref="S21"/>
    </sheetView>
  </sheetViews>
  <sheetFormatPr defaultColWidth="9.140625" defaultRowHeight="12.75"/>
  <cols>
    <col min="10" max="10" width="12.140625" style="0" bestFit="1" customWidth="1"/>
    <col min="11" max="11" width="12.7109375" style="0" customWidth="1"/>
    <col min="12" max="12" width="21.8515625" style="0" customWidth="1"/>
    <col min="13" max="13" width="9.140625" style="0" customWidth="1"/>
    <col min="14" max="14" width="12.7109375" style="0" bestFit="1" customWidth="1"/>
  </cols>
  <sheetData>
    <row r="1" spans="1:11" ht="12.75">
      <c r="A1" s="224" t="s">
        <v>108</v>
      </c>
      <c r="B1" s="225"/>
      <c r="C1" s="225"/>
      <c r="D1" s="225"/>
      <c r="E1" s="225"/>
      <c r="F1" s="225"/>
      <c r="G1" s="225"/>
      <c r="H1" s="225"/>
      <c r="I1" s="225"/>
      <c r="J1" s="225"/>
      <c r="K1" s="226"/>
    </row>
    <row r="2" spans="1:11" ht="12.75">
      <c r="A2" s="228" t="s">
        <v>344</v>
      </c>
      <c r="B2" s="229"/>
      <c r="C2" s="229"/>
      <c r="D2" s="229"/>
      <c r="E2" s="229"/>
      <c r="F2" s="229"/>
      <c r="G2" s="229"/>
      <c r="H2" s="229"/>
      <c r="I2" s="229"/>
      <c r="J2" s="229"/>
      <c r="K2" s="227"/>
    </row>
    <row r="3" spans="1:11" ht="12.7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12.75">
      <c r="A4" s="240" t="s">
        <v>339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34.5" thickBot="1">
      <c r="A5" s="243" t="s">
        <v>270</v>
      </c>
      <c r="B5" s="244"/>
      <c r="C5" s="244"/>
      <c r="D5" s="244"/>
      <c r="E5" s="244"/>
      <c r="F5" s="244"/>
      <c r="G5" s="244"/>
      <c r="H5" s="245"/>
      <c r="I5" s="105" t="s">
        <v>15</v>
      </c>
      <c r="J5" s="106" t="s">
        <v>312</v>
      </c>
      <c r="K5" s="107" t="s">
        <v>313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109">
        <v>2</v>
      </c>
      <c r="J6" s="108">
        <v>3</v>
      </c>
      <c r="K6" s="108">
        <v>4</v>
      </c>
    </row>
    <row r="7" spans="1:11" ht="12.75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9"/>
    </row>
    <row r="8" spans="1:11" ht="12.75">
      <c r="A8" s="231" t="s">
        <v>271</v>
      </c>
      <c r="B8" s="232"/>
      <c r="C8" s="232"/>
      <c r="D8" s="232"/>
      <c r="E8" s="232"/>
      <c r="F8" s="232"/>
      <c r="G8" s="232"/>
      <c r="H8" s="233"/>
      <c r="I8" s="3">
        <v>1</v>
      </c>
      <c r="J8" s="6"/>
      <c r="K8" s="6"/>
    </row>
    <row r="9" spans="1:12" ht="12.75">
      <c r="A9" s="234" t="s">
        <v>242</v>
      </c>
      <c r="B9" s="235"/>
      <c r="C9" s="235"/>
      <c r="D9" s="235"/>
      <c r="E9" s="235"/>
      <c r="F9" s="235"/>
      <c r="G9" s="235"/>
      <c r="H9" s="236"/>
      <c r="I9" s="1">
        <v>2</v>
      </c>
      <c r="J9" s="99">
        <f>J10+J17+J27+J36+J40</f>
        <v>18451000000</v>
      </c>
      <c r="K9" s="131">
        <f>K10+K17+K27+K36+K40</f>
        <v>17793000000</v>
      </c>
      <c r="L9" s="154"/>
    </row>
    <row r="10" spans="1:12" ht="12.75">
      <c r="A10" s="237" t="s">
        <v>32</v>
      </c>
      <c r="B10" s="238"/>
      <c r="C10" s="238"/>
      <c r="D10" s="238"/>
      <c r="E10" s="238"/>
      <c r="F10" s="238"/>
      <c r="G10" s="238"/>
      <c r="H10" s="239"/>
      <c r="I10" s="1">
        <v>3</v>
      </c>
      <c r="J10" s="99">
        <f>SUM(J11:J16)</f>
        <v>586000000</v>
      </c>
      <c r="K10" s="99">
        <f>SUM(K11:K16)</f>
        <v>625000000</v>
      </c>
      <c r="L10" s="154"/>
    </row>
    <row r="11" spans="1:12" ht="12.75">
      <c r="A11" s="237" t="s">
        <v>67</v>
      </c>
      <c r="B11" s="238"/>
      <c r="C11" s="238"/>
      <c r="D11" s="238"/>
      <c r="E11" s="238"/>
      <c r="F11" s="238"/>
      <c r="G11" s="238"/>
      <c r="H11" s="239"/>
      <c r="I11" s="1">
        <v>4</v>
      </c>
      <c r="J11" s="7"/>
      <c r="K11" s="132"/>
      <c r="L11" s="154"/>
    </row>
    <row r="12" spans="1:12" ht="12.75">
      <c r="A12" s="237" t="s">
        <v>243</v>
      </c>
      <c r="B12" s="238"/>
      <c r="C12" s="238"/>
      <c r="D12" s="238"/>
      <c r="E12" s="238"/>
      <c r="F12" s="238"/>
      <c r="G12" s="238"/>
      <c r="H12" s="239"/>
      <c r="I12" s="1">
        <v>5</v>
      </c>
      <c r="J12" s="7">
        <v>107000000</v>
      </c>
      <c r="K12" s="132">
        <v>109000000</v>
      </c>
      <c r="L12" s="154"/>
    </row>
    <row r="13" spans="1:12" ht="12.75">
      <c r="A13" s="237" t="s">
        <v>68</v>
      </c>
      <c r="B13" s="238"/>
      <c r="C13" s="238"/>
      <c r="D13" s="238"/>
      <c r="E13" s="238"/>
      <c r="F13" s="238"/>
      <c r="G13" s="238"/>
      <c r="H13" s="239"/>
      <c r="I13" s="1">
        <v>6</v>
      </c>
      <c r="J13" s="7"/>
      <c r="K13" s="132"/>
      <c r="L13" s="154"/>
    </row>
    <row r="14" spans="1:12" ht="12.75">
      <c r="A14" s="237" t="s">
        <v>35</v>
      </c>
      <c r="B14" s="238"/>
      <c r="C14" s="238"/>
      <c r="D14" s="238"/>
      <c r="E14" s="238"/>
      <c r="F14" s="238"/>
      <c r="G14" s="238"/>
      <c r="H14" s="239"/>
      <c r="I14" s="1">
        <v>7</v>
      </c>
      <c r="J14" s="7">
        <v>64000000</v>
      </c>
      <c r="K14" s="132">
        <v>103000000</v>
      </c>
      <c r="L14" s="154"/>
    </row>
    <row r="15" spans="1:12" ht="12.75">
      <c r="A15" s="237" t="s">
        <v>36</v>
      </c>
      <c r="B15" s="238"/>
      <c r="C15" s="238"/>
      <c r="D15" s="238"/>
      <c r="E15" s="238"/>
      <c r="F15" s="238"/>
      <c r="G15" s="238"/>
      <c r="H15" s="239"/>
      <c r="I15" s="1">
        <v>8</v>
      </c>
      <c r="J15" s="7">
        <v>415000000</v>
      </c>
      <c r="K15" s="132">
        <v>413000000</v>
      </c>
      <c r="L15" s="154"/>
    </row>
    <row r="16" spans="1:12" ht="12.75">
      <c r="A16" s="237" t="s">
        <v>37</v>
      </c>
      <c r="B16" s="238"/>
      <c r="C16" s="238"/>
      <c r="D16" s="238"/>
      <c r="E16" s="238"/>
      <c r="F16" s="238"/>
      <c r="G16" s="238"/>
      <c r="H16" s="239"/>
      <c r="I16" s="1">
        <v>9</v>
      </c>
      <c r="J16" s="7"/>
      <c r="K16" s="132"/>
      <c r="L16" s="154"/>
    </row>
    <row r="17" spans="1:12" ht="12.75">
      <c r="A17" s="237" t="s">
        <v>33</v>
      </c>
      <c r="B17" s="238"/>
      <c r="C17" s="238"/>
      <c r="D17" s="238"/>
      <c r="E17" s="238"/>
      <c r="F17" s="238"/>
      <c r="G17" s="238"/>
      <c r="H17" s="239"/>
      <c r="I17" s="1">
        <v>10</v>
      </c>
      <c r="J17" s="99">
        <f>SUM(J18:J26)</f>
        <v>14400000000</v>
      </c>
      <c r="K17" s="99">
        <f>SUM(K18:K26)</f>
        <v>14301000000</v>
      </c>
      <c r="L17" s="154"/>
    </row>
    <row r="18" spans="1:12" ht="12.75">
      <c r="A18" s="237" t="s">
        <v>38</v>
      </c>
      <c r="B18" s="238"/>
      <c r="C18" s="238"/>
      <c r="D18" s="238"/>
      <c r="E18" s="238"/>
      <c r="F18" s="238"/>
      <c r="G18" s="238"/>
      <c r="H18" s="239"/>
      <c r="I18" s="1">
        <v>11</v>
      </c>
      <c r="J18" s="7">
        <v>999000000</v>
      </c>
      <c r="K18" s="132">
        <v>999000000</v>
      </c>
      <c r="L18" s="154"/>
    </row>
    <row r="19" spans="1:12" ht="12.75">
      <c r="A19" s="237" t="s">
        <v>168</v>
      </c>
      <c r="B19" s="238"/>
      <c r="C19" s="238"/>
      <c r="D19" s="238"/>
      <c r="E19" s="238"/>
      <c r="F19" s="238"/>
      <c r="G19" s="238"/>
      <c r="H19" s="239"/>
      <c r="I19" s="1">
        <v>12</v>
      </c>
      <c r="J19" s="7">
        <v>6196000000</v>
      </c>
      <c r="K19" s="132">
        <v>6058000000</v>
      </c>
      <c r="L19" s="154"/>
    </row>
    <row r="20" spans="1:12" ht="12.75">
      <c r="A20" s="237" t="s">
        <v>39</v>
      </c>
      <c r="B20" s="238"/>
      <c r="C20" s="238"/>
      <c r="D20" s="238"/>
      <c r="E20" s="238"/>
      <c r="F20" s="238"/>
      <c r="G20" s="238"/>
      <c r="H20" s="239"/>
      <c r="I20" s="1">
        <v>13</v>
      </c>
      <c r="J20" s="7">
        <v>3547000000</v>
      </c>
      <c r="K20" s="132">
        <v>3400000000</v>
      </c>
      <c r="L20" s="154"/>
    </row>
    <row r="21" spans="1:12" ht="12.75">
      <c r="A21" s="237" t="s">
        <v>221</v>
      </c>
      <c r="B21" s="238"/>
      <c r="C21" s="238"/>
      <c r="D21" s="238"/>
      <c r="E21" s="238"/>
      <c r="F21" s="238"/>
      <c r="G21" s="238"/>
      <c r="H21" s="239"/>
      <c r="I21" s="1">
        <v>14</v>
      </c>
      <c r="J21" s="7">
        <v>309000000</v>
      </c>
      <c r="K21" s="132">
        <v>307000000</v>
      </c>
      <c r="L21" s="154"/>
    </row>
    <row r="22" spans="1:12" ht="12.75">
      <c r="A22" s="237" t="s">
        <v>222</v>
      </c>
      <c r="B22" s="238"/>
      <c r="C22" s="238"/>
      <c r="D22" s="238"/>
      <c r="E22" s="238"/>
      <c r="F22" s="238"/>
      <c r="G22" s="238"/>
      <c r="H22" s="239"/>
      <c r="I22" s="1">
        <v>15</v>
      </c>
      <c r="J22" s="7"/>
      <c r="K22" s="132"/>
      <c r="L22" s="154"/>
    </row>
    <row r="23" spans="1:12" ht="12.75">
      <c r="A23" s="237" t="s">
        <v>283</v>
      </c>
      <c r="B23" s="238"/>
      <c r="C23" s="238"/>
      <c r="D23" s="238"/>
      <c r="E23" s="238"/>
      <c r="F23" s="238"/>
      <c r="G23" s="238"/>
      <c r="H23" s="239"/>
      <c r="I23" s="1">
        <v>16</v>
      </c>
      <c r="J23" s="7">
        <v>60000000</v>
      </c>
      <c r="K23" s="132">
        <v>83000000</v>
      </c>
      <c r="L23" s="154"/>
    </row>
    <row r="24" spans="1:12" ht="12.75">
      <c r="A24" s="237" t="s">
        <v>284</v>
      </c>
      <c r="B24" s="238"/>
      <c r="C24" s="238"/>
      <c r="D24" s="238"/>
      <c r="E24" s="238"/>
      <c r="F24" s="238"/>
      <c r="G24" s="238"/>
      <c r="H24" s="239"/>
      <c r="I24" s="1">
        <v>17</v>
      </c>
      <c r="J24" s="7">
        <v>3281000000</v>
      </c>
      <c r="K24" s="132">
        <v>3446000000</v>
      </c>
      <c r="L24" s="154"/>
    </row>
    <row r="25" spans="1:12" ht="12.75">
      <c r="A25" s="237" t="s">
        <v>285</v>
      </c>
      <c r="B25" s="238"/>
      <c r="C25" s="238"/>
      <c r="D25" s="238"/>
      <c r="E25" s="238"/>
      <c r="F25" s="238"/>
      <c r="G25" s="238"/>
      <c r="H25" s="239"/>
      <c r="I25" s="1">
        <v>18</v>
      </c>
      <c r="J25" s="7">
        <v>3000000</v>
      </c>
      <c r="K25" s="132">
        <v>3000000</v>
      </c>
      <c r="L25" s="154"/>
    </row>
    <row r="26" spans="1:12" ht="12.75">
      <c r="A26" s="237" t="s">
        <v>286</v>
      </c>
      <c r="B26" s="238"/>
      <c r="C26" s="238"/>
      <c r="D26" s="238"/>
      <c r="E26" s="238"/>
      <c r="F26" s="238"/>
      <c r="G26" s="238"/>
      <c r="H26" s="239"/>
      <c r="I26" s="1">
        <v>19</v>
      </c>
      <c r="J26" s="7">
        <v>5000000</v>
      </c>
      <c r="K26" s="132">
        <v>5000000</v>
      </c>
      <c r="L26" s="154"/>
    </row>
    <row r="27" spans="1:12" ht="12.75">
      <c r="A27" s="237" t="s">
        <v>145</v>
      </c>
      <c r="B27" s="238"/>
      <c r="C27" s="238"/>
      <c r="D27" s="238"/>
      <c r="E27" s="238"/>
      <c r="F27" s="238"/>
      <c r="G27" s="238"/>
      <c r="H27" s="239"/>
      <c r="I27" s="1">
        <v>20</v>
      </c>
      <c r="J27" s="99">
        <f>SUM(J28:J35)</f>
        <v>2274000000</v>
      </c>
      <c r="K27" s="99">
        <f>SUM(K28:K35)</f>
        <v>1699000000</v>
      </c>
      <c r="L27" s="154"/>
    </row>
    <row r="28" spans="1:12" ht="12.75">
      <c r="A28" s="237" t="s">
        <v>287</v>
      </c>
      <c r="B28" s="238"/>
      <c r="C28" s="238"/>
      <c r="D28" s="238"/>
      <c r="E28" s="238"/>
      <c r="F28" s="238"/>
      <c r="G28" s="238"/>
      <c r="H28" s="239"/>
      <c r="I28" s="1">
        <v>21</v>
      </c>
      <c r="J28" s="7">
        <v>1127000000</v>
      </c>
      <c r="K28" s="132">
        <v>1125000000</v>
      </c>
      <c r="L28" s="154"/>
    </row>
    <row r="29" spans="1:12" ht="12.75">
      <c r="A29" s="237" t="s">
        <v>288</v>
      </c>
      <c r="B29" s="238"/>
      <c r="C29" s="238"/>
      <c r="D29" s="238"/>
      <c r="E29" s="238"/>
      <c r="F29" s="238"/>
      <c r="G29" s="238"/>
      <c r="H29" s="239"/>
      <c r="I29" s="1">
        <v>22</v>
      </c>
      <c r="J29" s="7">
        <v>626000000</v>
      </c>
      <c r="K29" s="132">
        <v>0</v>
      </c>
      <c r="L29" s="154"/>
    </row>
    <row r="30" spans="1:12" ht="12.75">
      <c r="A30" s="237" t="s">
        <v>289</v>
      </c>
      <c r="B30" s="238"/>
      <c r="C30" s="238"/>
      <c r="D30" s="238"/>
      <c r="E30" s="238"/>
      <c r="F30" s="238"/>
      <c r="G30" s="238"/>
      <c r="H30" s="239"/>
      <c r="I30" s="1">
        <v>23</v>
      </c>
      <c r="J30" s="7">
        <v>27000000</v>
      </c>
      <c r="K30" s="132">
        <v>27000000</v>
      </c>
      <c r="L30" s="154"/>
    </row>
    <row r="31" spans="1:12" ht="12.75">
      <c r="A31" s="237" t="s">
        <v>294</v>
      </c>
      <c r="B31" s="238"/>
      <c r="C31" s="238"/>
      <c r="D31" s="238"/>
      <c r="E31" s="238"/>
      <c r="F31" s="238"/>
      <c r="G31" s="238"/>
      <c r="H31" s="239"/>
      <c r="I31" s="1">
        <v>24</v>
      </c>
      <c r="J31" s="7"/>
      <c r="K31" s="132"/>
      <c r="L31" s="154"/>
    </row>
    <row r="32" spans="1:12" ht="12.75">
      <c r="A32" s="237" t="s">
        <v>295</v>
      </c>
      <c r="B32" s="238"/>
      <c r="C32" s="238"/>
      <c r="D32" s="238"/>
      <c r="E32" s="238"/>
      <c r="F32" s="238"/>
      <c r="G32" s="238"/>
      <c r="H32" s="239"/>
      <c r="I32" s="1">
        <v>25</v>
      </c>
      <c r="J32" s="7"/>
      <c r="K32" s="132"/>
      <c r="L32" s="154"/>
    </row>
    <row r="33" spans="1:12" ht="12.75">
      <c r="A33" s="237" t="s">
        <v>296</v>
      </c>
      <c r="B33" s="238"/>
      <c r="C33" s="238"/>
      <c r="D33" s="238"/>
      <c r="E33" s="238"/>
      <c r="F33" s="238"/>
      <c r="G33" s="238"/>
      <c r="H33" s="239"/>
      <c r="I33" s="1">
        <v>26</v>
      </c>
      <c r="J33" s="7">
        <v>164000000</v>
      </c>
      <c r="K33" s="132">
        <v>171000000</v>
      </c>
      <c r="L33" s="154"/>
    </row>
    <row r="34" spans="1:12" ht="12.75">
      <c r="A34" s="237" t="s">
        <v>290</v>
      </c>
      <c r="B34" s="238"/>
      <c r="C34" s="238"/>
      <c r="D34" s="238"/>
      <c r="E34" s="238"/>
      <c r="F34" s="238"/>
      <c r="G34" s="238"/>
      <c r="H34" s="239"/>
      <c r="I34" s="1">
        <v>27</v>
      </c>
      <c r="J34" s="7">
        <v>330000000</v>
      </c>
      <c r="K34" s="132">
        <v>376000000</v>
      </c>
      <c r="L34" s="154"/>
    </row>
    <row r="35" spans="1:12" ht="12.75">
      <c r="A35" s="237" t="s">
        <v>138</v>
      </c>
      <c r="B35" s="238"/>
      <c r="C35" s="238"/>
      <c r="D35" s="238"/>
      <c r="E35" s="238"/>
      <c r="F35" s="238"/>
      <c r="G35" s="238"/>
      <c r="H35" s="239"/>
      <c r="I35" s="1">
        <v>28</v>
      </c>
      <c r="J35" s="7"/>
      <c r="K35" s="132"/>
      <c r="L35" s="154"/>
    </row>
    <row r="36" spans="1:12" ht="12.75">
      <c r="A36" s="237" t="s">
        <v>139</v>
      </c>
      <c r="B36" s="238"/>
      <c r="C36" s="238"/>
      <c r="D36" s="238"/>
      <c r="E36" s="238"/>
      <c r="F36" s="238"/>
      <c r="G36" s="238"/>
      <c r="H36" s="239"/>
      <c r="I36" s="1">
        <v>29</v>
      </c>
      <c r="J36" s="99">
        <f>SUM(J37:J39)</f>
        <v>115000000</v>
      </c>
      <c r="K36" s="99">
        <f>SUM(K37:K39)</f>
        <v>112000000</v>
      </c>
      <c r="L36" s="154"/>
    </row>
    <row r="37" spans="1:12" ht="12.75">
      <c r="A37" s="237" t="s">
        <v>291</v>
      </c>
      <c r="B37" s="238"/>
      <c r="C37" s="238"/>
      <c r="D37" s="238"/>
      <c r="E37" s="238"/>
      <c r="F37" s="238"/>
      <c r="G37" s="238"/>
      <c r="H37" s="239"/>
      <c r="I37" s="1">
        <v>30</v>
      </c>
      <c r="J37" s="7">
        <v>11000000</v>
      </c>
      <c r="K37" s="132">
        <v>11000000</v>
      </c>
      <c r="L37" s="154"/>
    </row>
    <row r="38" spans="1:12" ht="12.75">
      <c r="A38" s="237" t="s">
        <v>292</v>
      </c>
      <c r="B38" s="238"/>
      <c r="C38" s="238"/>
      <c r="D38" s="238"/>
      <c r="E38" s="238"/>
      <c r="F38" s="238"/>
      <c r="G38" s="238"/>
      <c r="H38" s="239"/>
      <c r="I38" s="1">
        <v>31</v>
      </c>
      <c r="J38" s="7">
        <v>104000000</v>
      </c>
      <c r="K38" s="132">
        <v>101000000</v>
      </c>
      <c r="L38" s="154"/>
    </row>
    <row r="39" spans="1:12" ht="12.75">
      <c r="A39" s="237" t="s">
        <v>293</v>
      </c>
      <c r="B39" s="238"/>
      <c r="C39" s="238"/>
      <c r="D39" s="238"/>
      <c r="E39" s="238"/>
      <c r="F39" s="238"/>
      <c r="G39" s="238"/>
      <c r="H39" s="239"/>
      <c r="I39" s="1">
        <v>32</v>
      </c>
      <c r="J39" s="7"/>
      <c r="K39" s="132"/>
      <c r="L39" s="154"/>
    </row>
    <row r="40" spans="1:12" ht="12.75">
      <c r="A40" s="237" t="s">
        <v>140</v>
      </c>
      <c r="B40" s="238"/>
      <c r="C40" s="238"/>
      <c r="D40" s="238"/>
      <c r="E40" s="238"/>
      <c r="F40" s="238"/>
      <c r="G40" s="238"/>
      <c r="H40" s="239"/>
      <c r="I40" s="1">
        <v>33</v>
      </c>
      <c r="J40" s="7">
        <v>1076000000</v>
      </c>
      <c r="K40" s="132">
        <v>1056000000</v>
      </c>
      <c r="L40" s="154"/>
    </row>
    <row r="41" spans="1:14" ht="12" customHeight="1">
      <c r="A41" s="234" t="s">
        <v>161</v>
      </c>
      <c r="B41" s="235"/>
      <c r="C41" s="235"/>
      <c r="D41" s="235"/>
      <c r="E41" s="235"/>
      <c r="F41" s="235"/>
      <c r="G41" s="235"/>
      <c r="H41" s="236"/>
      <c r="I41" s="1">
        <v>34</v>
      </c>
      <c r="J41" s="99">
        <f>J42+J50+J57+J65</f>
        <v>6623000000</v>
      </c>
      <c r="K41" s="99">
        <f>K42+K50+K57+K65</f>
        <v>5739000000</v>
      </c>
      <c r="L41" s="154"/>
      <c r="N41" s="155"/>
    </row>
    <row r="42" spans="1:12" ht="12.75">
      <c r="A42" s="237" t="s">
        <v>55</v>
      </c>
      <c r="B42" s="238"/>
      <c r="C42" s="238"/>
      <c r="D42" s="238"/>
      <c r="E42" s="238"/>
      <c r="F42" s="238"/>
      <c r="G42" s="238"/>
      <c r="H42" s="239"/>
      <c r="I42" s="1">
        <v>35</v>
      </c>
      <c r="J42" s="99">
        <f>SUM(J43:J49)</f>
        <v>2526000000</v>
      </c>
      <c r="K42" s="99">
        <f>SUM(K43:K49)</f>
        <v>2283000000</v>
      </c>
      <c r="L42" s="154"/>
    </row>
    <row r="43" spans="1:12" ht="12.75">
      <c r="A43" s="237" t="s">
        <v>72</v>
      </c>
      <c r="B43" s="238"/>
      <c r="C43" s="238"/>
      <c r="D43" s="238"/>
      <c r="E43" s="238"/>
      <c r="F43" s="238"/>
      <c r="G43" s="238"/>
      <c r="H43" s="239"/>
      <c r="I43" s="1">
        <v>36</v>
      </c>
      <c r="J43" s="7">
        <v>595000000</v>
      </c>
      <c r="K43" s="132">
        <v>534000000</v>
      </c>
      <c r="L43" s="154"/>
    </row>
    <row r="44" spans="1:12" ht="12.75">
      <c r="A44" s="237" t="s">
        <v>73</v>
      </c>
      <c r="B44" s="238"/>
      <c r="C44" s="238"/>
      <c r="D44" s="238"/>
      <c r="E44" s="238"/>
      <c r="F44" s="238"/>
      <c r="G44" s="238"/>
      <c r="H44" s="239"/>
      <c r="I44" s="1">
        <v>37</v>
      </c>
      <c r="J44" s="7">
        <v>995000000</v>
      </c>
      <c r="K44" s="132">
        <v>917000000</v>
      </c>
      <c r="L44" s="154"/>
    </row>
    <row r="45" spans="1:12" ht="12.75">
      <c r="A45" s="237" t="s">
        <v>297</v>
      </c>
      <c r="B45" s="238"/>
      <c r="C45" s="238"/>
      <c r="D45" s="238"/>
      <c r="E45" s="238"/>
      <c r="F45" s="238"/>
      <c r="G45" s="238"/>
      <c r="H45" s="239"/>
      <c r="I45" s="1">
        <v>38</v>
      </c>
      <c r="J45" s="7">
        <v>881000000</v>
      </c>
      <c r="K45" s="132">
        <v>756000000</v>
      </c>
      <c r="L45" s="154"/>
    </row>
    <row r="46" spans="1:12" ht="12.75">
      <c r="A46" s="237" t="s">
        <v>298</v>
      </c>
      <c r="B46" s="238"/>
      <c r="C46" s="238"/>
      <c r="D46" s="238"/>
      <c r="E46" s="238"/>
      <c r="F46" s="238"/>
      <c r="G46" s="238"/>
      <c r="H46" s="239"/>
      <c r="I46" s="1">
        <v>39</v>
      </c>
      <c r="J46" s="7">
        <v>55000000</v>
      </c>
      <c r="K46" s="132">
        <v>76000000</v>
      </c>
      <c r="L46" s="154"/>
    </row>
    <row r="47" spans="1:12" ht="12.75">
      <c r="A47" s="237" t="s">
        <v>299</v>
      </c>
      <c r="B47" s="238"/>
      <c r="C47" s="238"/>
      <c r="D47" s="238"/>
      <c r="E47" s="238"/>
      <c r="F47" s="238"/>
      <c r="G47" s="238"/>
      <c r="H47" s="239"/>
      <c r="I47" s="1">
        <v>40</v>
      </c>
      <c r="J47" s="7"/>
      <c r="K47" s="7"/>
      <c r="L47" s="154"/>
    </row>
    <row r="48" spans="1:12" ht="12.75">
      <c r="A48" s="237" t="s">
        <v>20</v>
      </c>
      <c r="B48" s="238"/>
      <c r="C48" s="238"/>
      <c r="D48" s="238"/>
      <c r="E48" s="238"/>
      <c r="F48" s="238"/>
      <c r="G48" s="238"/>
      <c r="H48" s="239"/>
      <c r="I48" s="1">
        <v>41</v>
      </c>
      <c r="J48" s="7"/>
      <c r="K48" s="7"/>
      <c r="L48" s="154"/>
    </row>
    <row r="49" spans="1:12" ht="12.75">
      <c r="A49" s="237" t="s">
        <v>21</v>
      </c>
      <c r="B49" s="238"/>
      <c r="C49" s="238"/>
      <c r="D49" s="238"/>
      <c r="E49" s="238"/>
      <c r="F49" s="238"/>
      <c r="G49" s="238"/>
      <c r="H49" s="239"/>
      <c r="I49" s="1">
        <v>42</v>
      </c>
      <c r="J49" s="7"/>
      <c r="K49" s="7"/>
      <c r="L49" s="154"/>
    </row>
    <row r="50" spans="1:12" ht="12.75">
      <c r="A50" s="237" t="s">
        <v>56</v>
      </c>
      <c r="B50" s="238"/>
      <c r="C50" s="238"/>
      <c r="D50" s="238"/>
      <c r="E50" s="238"/>
      <c r="F50" s="238"/>
      <c r="G50" s="238"/>
      <c r="H50" s="239"/>
      <c r="I50" s="1">
        <v>43</v>
      </c>
      <c r="J50" s="99">
        <f>SUM(J51:J56)</f>
        <v>3695000000</v>
      </c>
      <c r="K50" s="99">
        <f>SUM(K51:K56)</f>
        <v>2624000000</v>
      </c>
      <c r="L50" s="154"/>
    </row>
    <row r="51" spans="1:12" ht="12.75">
      <c r="A51" s="237" t="s">
        <v>27</v>
      </c>
      <c r="B51" s="238"/>
      <c r="C51" s="238"/>
      <c r="D51" s="238"/>
      <c r="E51" s="238"/>
      <c r="F51" s="238"/>
      <c r="G51" s="238"/>
      <c r="H51" s="239"/>
      <c r="I51" s="1">
        <v>44</v>
      </c>
      <c r="J51" s="7">
        <v>1677000000</v>
      </c>
      <c r="K51" s="132">
        <v>905000000</v>
      </c>
      <c r="L51" s="154"/>
    </row>
    <row r="52" spans="1:12" ht="12.75">
      <c r="A52" s="237" t="s">
        <v>28</v>
      </c>
      <c r="B52" s="238"/>
      <c r="C52" s="238"/>
      <c r="D52" s="238"/>
      <c r="E52" s="238"/>
      <c r="F52" s="238"/>
      <c r="G52" s="238"/>
      <c r="H52" s="239"/>
      <c r="I52" s="1">
        <v>45</v>
      </c>
      <c r="J52" s="7">
        <v>1291000000</v>
      </c>
      <c r="K52" s="132">
        <v>1034000000</v>
      </c>
      <c r="L52" s="154"/>
    </row>
    <row r="53" spans="1:12" ht="12.75">
      <c r="A53" s="237" t="s">
        <v>29</v>
      </c>
      <c r="B53" s="238"/>
      <c r="C53" s="238"/>
      <c r="D53" s="238"/>
      <c r="E53" s="238"/>
      <c r="F53" s="238"/>
      <c r="G53" s="238"/>
      <c r="H53" s="239"/>
      <c r="I53" s="1">
        <v>46</v>
      </c>
      <c r="J53" s="7"/>
      <c r="K53" s="132"/>
      <c r="L53" s="154"/>
    </row>
    <row r="54" spans="1:12" ht="12.75">
      <c r="A54" s="237" t="s">
        <v>30</v>
      </c>
      <c r="B54" s="238"/>
      <c r="C54" s="238"/>
      <c r="D54" s="238"/>
      <c r="E54" s="238"/>
      <c r="F54" s="238"/>
      <c r="G54" s="238"/>
      <c r="H54" s="239"/>
      <c r="I54" s="1">
        <v>47</v>
      </c>
      <c r="J54" s="7">
        <v>4000000</v>
      </c>
      <c r="K54" s="132">
        <v>4000000</v>
      </c>
      <c r="L54" s="154"/>
    </row>
    <row r="55" spans="1:12" ht="12.75">
      <c r="A55" s="237" t="s">
        <v>239</v>
      </c>
      <c r="B55" s="238"/>
      <c r="C55" s="238"/>
      <c r="D55" s="238"/>
      <c r="E55" s="238"/>
      <c r="F55" s="238"/>
      <c r="G55" s="238"/>
      <c r="H55" s="239"/>
      <c r="I55" s="1">
        <v>48</v>
      </c>
      <c r="J55" s="7">
        <v>631000000</v>
      </c>
      <c r="K55" s="132">
        <v>581000000</v>
      </c>
      <c r="L55" s="154"/>
    </row>
    <row r="56" spans="1:12" ht="12.75">
      <c r="A56" s="237" t="s">
        <v>240</v>
      </c>
      <c r="B56" s="238"/>
      <c r="C56" s="238"/>
      <c r="D56" s="238"/>
      <c r="E56" s="238"/>
      <c r="F56" s="238"/>
      <c r="G56" s="238"/>
      <c r="H56" s="239"/>
      <c r="I56" s="1">
        <v>49</v>
      </c>
      <c r="J56" s="7">
        <v>92000000</v>
      </c>
      <c r="K56" s="132">
        <v>100000000</v>
      </c>
      <c r="L56" s="154"/>
    </row>
    <row r="57" spans="1:12" ht="12.75">
      <c r="A57" s="237" t="s">
        <v>57</v>
      </c>
      <c r="B57" s="238"/>
      <c r="C57" s="238"/>
      <c r="D57" s="238"/>
      <c r="E57" s="238"/>
      <c r="F57" s="238"/>
      <c r="G57" s="238"/>
      <c r="H57" s="239"/>
      <c r="I57" s="1">
        <v>50</v>
      </c>
      <c r="J57" s="99">
        <f>SUM(J58:J64)</f>
        <v>150000000</v>
      </c>
      <c r="K57" s="99">
        <f>SUM(K58:K64)</f>
        <v>664000000</v>
      </c>
      <c r="L57" s="154"/>
    </row>
    <row r="58" spans="1:12" ht="12.75">
      <c r="A58" s="237" t="s">
        <v>287</v>
      </c>
      <c r="B58" s="238"/>
      <c r="C58" s="238"/>
      <c r="D58" s="238"/>
      <c r="E58" s="238"/>
      <c r="F58" s="238"/>
      <c r="G58" s="238"/>
      <c r="H58" s="239"/>
      <c r="I58" s="1">
        <v>51</v>
      </c>
      <c r="J58" s="7">
        <v>66000000</v>
      </c>
      <c r="K58" s="132">
        <v>635000000</v>
      </c>
      <c r="L58" s="154"/>
    </row>
    <row r="59" spans="1:12" ht="12.75">
      <c r="A59" s="237" t="s">
        <v>288</v>
      </c>
      <c r="B59" s="238"/>
      <c r="C59" s="238"/>
      <c r="D59" s="238"/>
      <c r="E59" s="238"/>
      <c r="F59" s="238"/>
      <c r="G59" s="238"/>
      <c r="H59" s="239"/>
      <c r="I59" s="1">
        <v>52</v>
      </c>
      <c r="J59" s="7"/>
      <c r="K59" s="132"/>
      <c r="L59" s="154"/>
    </row>
    <row r="60" spans="1:12" ht="12.75">
      <c r="A60" s="237" t="s">
        <v>163</v>
      </c>
      <c r="B60" s="238"/>
      <c r="C60" s="238"/>
      <c r="D60" s="238"/>
      <c r="E60" s="238"/>
      <c r="F60" s="238"/>
      <c r="G60" s="238"/>
      <c r="H60" s="239"/>
      <c r="I60" s="1">
        <v>53</v>
      </c>
      <c r="J60" s="7"/>
      <c r="K60" s="132"/>
      <c r="L60" s="154"/>
    </row>
    <row r="61" spans="1:12" ht="12.75">
      <c r="A61" s="237" t="s">
        <v>294</v>
      </c>
      <c r="B61" s="238"/>
      <c r="C61" s="238"/>
      <c r="D61" s="238"/>
      <c r="E61" s="238"/>
      <c r="F61" s="238"/>
      <c r="G61" s="238"/>
      <c r="H61" s="239"/>
      <c r="I61" s="1">
        <v>54</v>
      </c>
      <c r="J61" s="7"/>
      <c r="K61" s="132"/>
      <c r="L61" s="154"/>
    </row>
    <row r="62" spans="1:12" ht="12.75">
      <c r="A62" s="237" t="s">
        <v>295</v>
      </c>
      <c r="B62" s="238"/>
      <c r="C62" s="238"/>
      <c r="D62" s="238"/>
      <c r="E62" s="238"/>
      <c r="F62" s="238"/>
      <c r="G62" s="238"/>
      <c r="H62" s="239"/>
      <c r="I62" s="1">
        <v>55</v>
      </c>
      <c r="J62" s="7"/>
      <c r="K62" s="132"/>
      <c r="L62" s="154"/>
    </row>
    <row r="63" spans="1:12" ht="12.75">
      <c r="A63" s="237" t="s">
        <v>296</v>
      </c>
      <c r="B63" s="238"/>
      <c r="C63" s="238"/>
      <c r="D63" s="238"/>
      <c r="E63" s="238"/>
      <c r="F63" s="238"/>
      <c r="G63" s="238"/>
      <c r="H63" s="239"/>
      <c r="I63" s="1">
        <v>56</v>
      </c>
      <c r="J63" s="7">
        <v>29000000</v>
      </c>
      <c r="K63" s="132">
        <v>27000000</v>
      </c>
      <c r="L63" s="154"/>
    </row>
    <row r="64" spans="1:12" ht="12.75">
      <c r="A64" s="237" t="s">
        <v>257</v>
      </c>
      <c r="B64" s="238"/>
      <c r="C64" s="238"/>
      <c r="D64" s="238"/>
      <c r="E64" s="238"/>
      <c r="F64" s="238"/>
      <c r="G64" s="238"/>
      <c r="H64" s="239"/>
      <c r="I64" s="1">
        <v>57</v>
      </c>
      <c r="J64" s="7">
        <v>55000000</v>
      </c>
      <c r="K64" s="132">
        <v>2000000</v>
      </c>
      <c r="L64" s="154"/>
    </row>
    <row r="65" spans="1:12" ht="12.75">
      <c r="A65" s="237" t="s">
        <v>34</v>
      </c>
      <c r="B65" s="238"/>
      <c r="C65" s="238"/>
      <c r="D65" s="238"/>
      <c r="E65" s="238"/>
      <c r="F65" s="238"/>
      <c r="G65" s="238"/>
      <c r="H65" s="239"/>
      <c r="I65" s="1">
        <v>58</v>
      </c>
      <c r="J65" s="7">
        <v>252000000</v>
      </c>
      <c r="K65" s="132">
        <v>168000000</v>
      </c>
      <c r="L65" s="154"/>
    </row>
    <row r="66" spans="1:12" ht="12.75">
      <c r="A66" s="234" t="s">
        <v>267</v>
      </c>
      <c r="B66" s="235"/>
      <c r="C66" s="235"/>
      <c r="D66" s="235"/>
      <c r="E66" s="235"/>
      <c r="F66" s="235"/>
      <c r="G66" s="235"/>
      <c r="H66" s="236"/>
      <c r="I66" s="1">
        <v>59</v>
      </c>
      <c r="J66" s="7">
        <v>98000000</v>
      </c>
      <c r="K66" s="132">
        <v>131000000</v>
      </c>
      <c r="L66" s="154"/>
    </row>
    <row r="67" spans="1:12" ht="12.75">
      <c r="A67" s="234" t="s">
        <v>162</v>
      </c>
      <c r="B67" s="235"/>
      <c r="C67" s="235"/>
      <c r="D67" s="235"/>
      <c r="E67" s="235"/>
      <c r="F67" s="235"/>
      <c r="G67" s="235"/>
      <c r="H67" s="236"/>
      <c r="I67" s="1">
        <v>60</v>
      </c>
      <c r="J67" s="99">
        <f>J8+J9+J41+J66</f>
        <v>25172000000</v>
      </c>
      <c r="K67" s="99">
        <f>K8+K9+K41+K66</f>
        <v>23663000000</v>
      </c>
      <c r="L67" s="154"/>
    </row>
    <row r="68" spans="1:11" ht="12.75">
      <c r="A68" s="250" t="s">
        <v>22</v>
      </c>
      <c r="B68" s="251"/>
      <c r="C68" s="251"/>
      <c r="D68" s="251"/>
      <c r="E68" s="251"/>
      <c r="F68" s="251"/>
      <c r="G68" s="251"/>
      <c r="H68" s="252"/>
      <c r="I68" s="2">
        <v>61</v>
      </c>
      <c r="J68" s="8"/>
      <c r="K68" s="8"/>
    </row>
    <row r="69" spans="1:11" ht="12.75">
      <c r="A69" s="253" t="s">
        <v>269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5"/>
    </row>
    <row r="70" spans="1:12" ht="12.75">
      <c r="A70" s="231" t="s">
        <v>146</v>
      </c>
      <c r="B70" s="232"/>
      <c r="C70" s="232"/>
      <c r="D70" s="232"/>
      <c r="E70" s="232"/>
      <c r="F70" s="232"/>
      <c r="G70" s="232"/>
      <c r="H70" s="233"/>
      <c r="I70" s="3">
        <v>62</v>
      </c>
      <c r="J70" s="110">
        <f>J71+J72+J73+J79+J80+J83+J86</f>
        <v>13329000000</v>
      </c>
      <c r="K70" s="110">
        <f>K71+K72+K73+K79+K80+K83+K86</f>
        <v>13099000000</v>
      </c>
      <c r="L70" s="154"/>
    </row>
    <row r="71" spans="1:12" ht="12.75">
      <c r="A71" s="237" t="s">
        <v>96</v>
      </c>
      <c r="B71" s="238"/>
      <c r="C71" s="238"/>
      <c r="D71" s="238"/>
      <c r="E71" s="238"/>
      <c r="F71" s="238"/>
      <c r="G71" s="238"/>
      <c r="H71" s="239"/>
      <c r="I71" s="1">
        <v>63</v>
      </c>
      <c r="J71" s="7">
        <v>9000000000</v>
      </c>
      <c r="K71" s="7">
        <v>9000000000</v>
      </c>
      <c r="L71" s="154"/>
    </row>
    <row r="72" spans="1:12" ht="12.75">
      <c r="A72" s="237" t="s">
        <v>97</v>
      </c>
      <c r="B72" s="238"/>
      <c r="C72" s="238"/>
      <c r="D72" s="238"/>
      <c r="E72" s="238"/>
      <c r="F72" s="238"/>
      <c r="G72" s="238"/>
      <c r="H72" s="239"/>
      <c r="I72" s="1">
        <v>64</v>
      </c>
      <c r="J72" s="7"/>
      <c r="K72" s="7"/>
      <c r="L72" s="154"/>
    </row>
    <row r="73" spans="1:12" ht="12.75">
      <c r="A73" s="237" t="s">
        <v>98</v>
      </c>
      <c r="B73" s="238"/>
      <c r="C73" s="238"/>
      <c r="D73" s="238"/>
      <c r="E73" s="238"/>
      <c r="F73" s="238"/>
      <c r="G73" s="238"/>
      <c r="H73" s="239"/>
      <c r="I73" s="1">
        <v>65</v>
      </c>
      <c r="J73" s="99">
        <f>J74+J75-J76+J77+J78</f>
        <v>1933000000</v>
      </c>
      <c r="K73" s="99">
        <f>K74+K75-K76+K77+K78</f>
        <v>1960000000</v>
      </c>
      <c r="L73" s="154"/>
    </row>
    <row r="74" spans="1:12" ht="12.75">
      <c r="A74" s="237" t="s">
        <v>99</v>
      </c>
      <c r="B74" s="238"/>
      <c r="C74" s="238"/>
      <c r="D74" s="238"/>
      <c r="E74" s="238"/>
      <c r="F74" s="238"/>
      <c r="G74" s="238"/>
      <c r="H74" s="239"/>
      <c r="I74" s="1">
        <v>66</v>
      </c>
      <c r="J74" s="7"/>
      <c r="K74" s="7"/>
      <c r="L74" s="154"/>
    </row>
    <row r="75" spans="1:12" ht="12.75">
      <c r="A75" s="237" t="s">
        <v>100</v>
      </c>
      <c r="B75" s="238"/>
      <c r="C75" s="238"/>
      <c r="D75" s="238"/>
      <c r="E75" s="238"/>
      <c r="F75" s="238"/>
      <c r="G75" s="238"/>
      <c r="H75" s="239"/>
      <c r="I75" s="1">
        <v>67</v>
      </c>
      <c r="J75" s="7"/>
      <c r="K75" s="132"/>
      <c r="L75" s="154"/>
    </row>
    <row r="76" spans="1:12" ht="12.75">
      <c r="A76" s="237" t="s">
        <v>88</v>
      </c>
      <c r="B76" s="238"/>
      <c r="C76" s="238"/>
      <c r="D76" s="238"/>
      <c r="E76" s="238"/>
      <c r="F76" s="238"/>
      <c r="G76" s="238"/>
      <c r="H76" s="239"/>
      <c r="I76" s="1">
        <v>68</v>
      </c>
      <c r="J76" s="7"/>
      <c r="K76" s="132"/>
      <c r="L76" s="154"/>
    </row>
    <row r="77" spans="1:12" ht="12.75">
      <c r="A77" s="237" t="s">
        <v>89</v>
      </c>
      <c r="B77" s="238"/>
      <c r="C77" s="238"/>
      <c r="D77" s="238"/>
      <c r="E77" s="238"/>
      <c r="F77" s="238"/>
      <c r="G77" s="238"/>
      <c r="H77" s="239"/>
      <c r="I77" s="1">
        <v>69</v>
      </c>
      <c r="J77" s="7">
        <v>-9000000</v>
      </c>
      <c r="K77" s="132">
        <v>18000000</v>
      </c>
      <c r="L77" s="154"/>
    </row>
    <row r="78" spans="1:12" ht="12.75">
      <c r="A78" s="237" t="s">
        <v>90</v>
      </c>
      <c r="B78" s="238"/>
      <c r="C78" s="238"/>
      <c r="D78" s="238"/>
      <c r="E78" s="238"/>
      <c r="F78" s="238"/>
      <c r="G78" s="238"/>
      <c r="H78" s="239"/>
      <c r="I78" s="1">
        <v>70</v>
      </c>
      <c r="J78" s="7">
        <v>1942000000</v>
      </c>
      <c r="K78" s="132">
        <v>1942000000</v>
      </c>
      <c r="L78" s="154"/>
    </row>
    <row r="79" spans="1:12" ht="12.75">
      <c r="A79" s="237" t="s">
        <v>91</v>
      </c>
      <c r="B79" s="238"/>
      <c r="C79" s="238"/>
      <c r="D79" s="238"/>
      <c r="E79" s="238"/>
      <c r="F79" s="238"/>
      <c r="G79" s="238"/>
      <c r="H79" s="239"/>
      <c r="I79" s="1">
        <v>71</v>
      </c>
      <c r="J79" s="7">
        <v>6000000</v>
      </c>
      <c r="K79" s="132">
        <v>45000000</v>
      </c>
      <c r="L79" s="154"/>
    </row>
    <row r="80" spans="1:12" ht="12.75">
      <c r="A80" s="237" t="s">
        <v>159</v>
      </c>
      <c r="B80" s="238"/>
      <c r="C80" s="238"/>
      <c r="D80" s="238"/>
      <c r="E80" s="238"/>
      <c r="F80" s="238"/>
      <c r="G80" s="238"/>
      <c r="H80" s="239"/>
      <c r="I80" s="1">
        <v>72</v>
      </c>
      <c r="J80" s="99">
        <f>J81-J82</f>
        <v>4023000000</v>
      </c>
      <c r="K80" s="99">
        <f>K81-K82</f>
        <v>2390000000</v>
      </c>
      <c r="L80" s="154"/>
    </row>
    <row r="81" spans="1:12" ht="12.75">
      <c r="A81" s="256" t="s">
        <v>124</v>
      </c>
      <c r="B81" s="257"/>
      <c r="C81" s="257"/>
      <c r="D81" s="257"/>
      <c r="E81" s="257"/>
      <c r="F81" s="257"/>
      <c r="G81" s="257"/>
      <c r="H81" s="258"/>
      <c r="I81" s="1">
        <v>73</v>
      </c>
      <c r="J81" s="7">
        <v>4023000000</v>
      </c>
      <c r="K81" s="132">
        <v>2390000000</v>
      </c>
      <c r="L81" s="154"/>
    </row>
    <row r="82" spans="1:12" ht="12.75">
      <c r="A82" s="256" t="s">
        <v>125</v>
      </c>
      <c r="B82" s="257"/>
      <c r="C82" s="257"/>
      <c r="D82" s="257"/>
      <c r="E82" s="257"/>
      <c r="F82" s="257"/>
      <c r="G82" s="257"/>
      <c r="H82" s="258"/>
      <c r="I82" s="1">
        <v>74</v>
      </c>
      <c r="J82" s="7"/>
      <c r="K82" s="7"/>
      <c r="L82" s="154"/>
    </row>
    <row r="83" spans="1:12" ht="12.75">
      <c r="A83" s="237" t="s">
        <v>160</v>
      </c>
      <c r="B83" s="238"/>
      <c r="C83" s="238"/>
      <c r="D83" s="238"/>
      <c r="E83" s="238"/>
      <c r="F83" s="238"/>
      <c r="G83" s="238"/>
      <c r="H83" s="239"/>
      <c r="I83" s="1">
        <v>75</v>
      </c>
      <c r="J83" s="99">
        <f>J84-J85</f>
        <v>-1633000000</v>
      </c>
      <c r="K83" s="99">
        <f>K84-K85</f>
        <v>-296000000</v>
      </c>
      <c r="L83" s="154"/>
    </row>
    <row r="84" spans="1:12" ht="12.75">
      <c r="A84" s="256" t="s">
        <v>126</v>
      </c>
      <c r="B84" s="257"/>
      <c r="C84" s="257"/>
      <c r="D84" s="257"/>
      <c r="E84" s="257"/>
      <c r="F84" s="257"/>
      <c r="G84" s="257"/>
      <c r="H84" s="258"/>
      <c r="I84" s="1">
        <v>76</v>
      </c>
      <c r="J84" s="7"/>
      <c r="K84" s="132"/>
      <c r="L84" s="154"/>
    </row>
    <row r="85" spans="1:12" ht="12.75">
      <c r="A85" s="256" t="s">
        <v>127</v>
      </c>
      <c r="B85" s="257"/>
      <c r="C85" s="257"/>
      <c r="D85" s="257"/>
      <c r="E85" s="257"/>
      <c r="F85" s="257"/>
      <c r="G85" s="257"/>
      <c r="H85" s="258"/>
      <c r="I85" s="1">
        <v>77</v>
      </c>
      <c r="J85" s="7">
        <v>1633000000</v>
      </c>
      <c r="K85" s="7">
        <v>296000000</v>
      </c>
      <c r="L85" s="154"/>
    </row>
    <row r="86" spans="1:12" ht="12.75">
      <c r="A86" s="237" t="s">
        <v>128</v>
      </c>
      <c r="B86" s="238"/>
      <c r="C86" s="238"/>
      <c r="D86" s="238"/>
      <c r="E86" s="238"/>
      <c r="F86" s="238"/>
      <c r="G86" s="238"/>
      <c r="H86" s="239"/>
      <c r="I86" s="1">
        <v>78</v>
      </c>
      <c r="J86" s="7"/>
      <c r="K86" s="7"/>
      <c r="L86" s="154"/>
    </row>
    <row r="87" spans="1:12" ht="12.75">
      <c r="A87" s="234" t="s">
        <v>248</v>
      </c>
      <c r="B87" s="235"/>
      <c r="C87" s="235"/>
      <c r="D87" s="235"/>
      <c r="E87" s="235"/>
      <c r="F87" s="235"/>
      <c r="G87" s="235"/>
      <c r="H87" s="236"/>
      <c r="I87" s="1">
        <v>79</v>
      </c>
      <c r="J87" s="99">
        <f>SUM(J88:J90)</f>
        <v>3202000000</v>
      </c>
      <c r="K87" s="99">
        <f>SUM(K88:K90)</f>
        <v>3168000000</v>
      </c>
      <c r="L87" s="154"/>
    </row>
    <row r="88" spans="1:12" ht="12.75">
      <c r="A88" s="237" t="s">
        <v>84</v>
      </c>
      <c r="B88" s="238"/>
      <c r="C88" s="238"/>
      <c r="D88" s="238"/>
      <c r="E88" s="238"/>
      <c r="F88" s="238"/>
      <c r="G88" s="238"/>
      <c r="H88" s="239"/>
      <c r="I88" s="1">
        <v>80</v>
      </c>
      <c r="J88" s="7">
        <v>105000000</v>
      </c>
      <c r="K88" s="132">
        <v>135000000</v>
      </c>
      <c r="L88" s="154"/>
    </row>
    <row r="89" spans="1:12" ht="12.75">
      <c r="A89" s="237" t="s">
        <v>85</v>
      </c>
      <c r="B89" s="238"/>
      <c r="C89" s="238"/>
      <c r="D89" s="238"/>
      <c r="E89" s="238"/>
      <c r="F89" s="238"/>
      <c r="G89" s="238"/>
      <c r="H89" s="239"/>
      <c r="I89" s="1">
        <v>81</v>
      </c>
      <c r="J89" s="7"/>
      <c r="K89" s="132"/>
      <c r="L89" s="154"/>
    </row>
    <row r="90" spans="1:12" ht="12.75">
      <c r="A90" s="237" t="s">
        <v>86</v>
      </c>
      <c r="B90" s="238"/>
      <c r="C90" s="238"/>
      <c r="D90" s="238"/>
      <c r="E90" s="238"/>
      <c r="F90" s="238"/>
      <c r="G90" s="238"/>
      <c r="H90" s="239"/>
      <c r="I90" s="1">
        <v>82</v>
      </c>
      <c r="J90" s="7">
        <v>3097000000</v>
      </c>
      <c r="K90" s="132">
        <v>3033000000</v>
      </c>
      <c r="L90" s="154"/>
    </row>
    <row r="91" spans="1:12" ht="12.75">
      <c r="A91" s="234" t="s">
        <v>249</v>
      </c>
      <c r="B91" s="235"/>
      <c r="C91" s="235"/>
      <c r="D91" s="235"/>
      <c r="E91" s="235"/>
      <c r="F91" s="235"/>
      <c r="G91" s="235"/>
      <c r="H91" s="236"/>
      <c r="I91" s="1">
        <v>83</v>
      </c>
      <c r="J91" s="99">
        <f>SUM(J92:J100)</f>
        <v>1891000000</v>
      </c>
      <c r="K91" s="99">
        <f>SUM(K92:K100)</f>
        <v>829000000</v>
      </c>
      <c r="L91" s="154"/>
    </row>
    <row r="92" spans="1:12" ht="12.75">
      <c r="A92" s="237" t="s">
        <v>87</v>
      </c>
      <c r="B92" s="238"/>
      <c r="C92" s="238"/>
      <c r="D92" s="238"/>
      <c r="E92" s="238"/>
      <c r="F92" s="238"/>
      <c r="G92" s="238"/>
      <c r="H92" s="239"/>
      <c r="I92" s="1">
        <v>84</v>
      </c>
      <c r="J92" s="7"/>
      <c r="K92" s="132"/>
      <c r="L92" s="154"/>
    </row>
    <row r="93" spans="1:12" ht="12.75">
      <c r="A93" s="237" t="s">
        <v>164</v>
      </c>
      <c r="B93" s="238"/>
      <c r="C93" s="238"/>
      <c r="D93" s="238"/>
      <c r="E93" s="238"/>
      <c r="F93" s="238"/>
      <c r="G93" s="238"/>
      <c r="H93" s="239"/>
      <c r="I93" s="1">
        <v>85</v>
      </c>
      <c r="J93" s="7"/>
      <c r="K93" s="132"/>
      <c r="L93" s="154"/>
    </row>
    <row r="94" spans="1:12" ht="12.75">
      <c r="A94" s="237" t="s">
        <v>210</v>
      </c>
      <c r="B94" s="238"/>
      <c r="C94" s="238"/>
      <c r="D94" s="238"/>
      <c r="E94" s="238"/>
      <c r="F94" s="238"/>
      <c r="G94" s="238"/>
      <c r="H94" s="239"/>
      <c r="I94" s="1">
        <v>86</v>
      </c>
      <c r="J94" s="7">
        <v>1826000000</v>
      </c>
      <c r="K94" s="132">
        <v>766000000</v>
      </c>
      <c r="L94" s="154"/>
    </row>
    <row r="95" spans="1:12" ht="12.75">
      <c r="A95" s="237" t="s">
        <v>165</v>
      </c>
      <c r="B95" s="238"/>
      <c r="C95" s="238"/>
      <c r="D95" s="238"/>
      <c r="E95" s="238"/>
      <c r="F95" s="238"/>
      <c r="G95" s="238"/>
      <c r="H95" s="239"/>
      <c r="I95" s="1">
        <v>87</v>
      </c>
      <c r="J95" s="7"/>
      <c r="K95" s="132"/>
      <c r="L95" s="154"/>
    </row>
    <row r="96" spans="1:12" ht="12.75">
      <c r="A96" s="237" t="s">
        <v>166</v>
      </c>
      <c r="B96" s="238"/>
      <c r="C96" s="238"/>
      <c r="D96" s="238"/>
      <c r="E96" s="238"/>
      <c r="F96" s="238"/>
      <c r="G96" s="238"/>
      <c r="H96" s="239"/>
      <c r="I96" s="1">
        <v>88</v>
      </c>
      <c r="J96" s="7"/>
      <c r="K96" s="132"/>
      <c r="L96" s="154"/>
    </row>
    <row r="97" spans="1:12" ht="12.75">
      <c r="A97" s="237" t="s">
        <v>167</v>
      </c>
      <c r="B97" s="238"/>
      <c r="C97" s="238"/>
      <c r="D97" s="238"/>
      <c r="E97" s="238"/>
      <c r="F97" s="238"/>
      <c r="G97" s="238"/>
      <c r="H97" s="239"/>
      <c r="I97" s="1">
        <v>89</v>
      </c>
      <c r="J97" s="7"/>
      <c r="K97" s="132"/>
      <c r="L97" s="154"/>
    </row>
    <row r="98" spans="1:12" ht="12.75">
      <c r="A98" s="237" t="s">
        <v>306</v>
      </c>
      <c r="B98" s="238"/>
      <c r="C98" s="238"/>
      <c r="D98" s="238"/>
      <c r="E98" s="238"/>
      <c r="F98" s="238"/>
      <c r="G98" s="238"/>
      <c r="H98" s="239"/>
      <c r="I98" s="1">
        <v>90</v>
      </c>
      <c r="J98" s="7"/>
      <c r="K98" s="132"/>
      <c r="L98" s="154"/>
    </row>
    <row r="99" spans="1:12" ht="12.75">
      <c r="A99" s="237" t="s">
        <v>23</v>
      </c>
      <c r="B99" s="238"/>
      <c r="C99" s="238"/>
      <c r="D99" s="238"/>
      <c r="E99" s="238"/>
      <c r="F99" s="238"/>
      <c r="G99" s="238"/>
      <c r="H99" s="239"/>
      <c r="I99" s="1">
        <v>91</v>
      </c>
      <c r="J99" s="7">
        <v>65000000</v>
      </c>
      <c r="K99" s="132">
        <v>63000000</v>
      </c>
      <c r="L99" s="154"/>
    </row>
    <row r="100" spans="1:12" ht="12.75">
      <c r="A100" s="237" t="s">
        <v>305</v>
      </c>
      <c r="B100" s="238"/>
      <c r="C100" s="238"/>
      <c r="D100" s="238"/>
      <c r="E100" s="238"/>
      <c r="F100" s="238"/>
      <c r="G100" s="238"/>
      <c r="H100" s="239"/>
      <c r="I100" s="1">
        <v>92</v>
      </c>
      <c r="J100" s="7"/>
      <c r="K100" s="132"/>
      <c r="L100" s="154"/>
    </row>
    <row r="101" spans="1:12" ht="12.75">
      <c r="A101" s="234" t="s">
        <v>250</v>
      </c>
      <c r="B101" s="235"/>
      <c r="C101" s="235"/>
      <c r="D101" s="235"/>
      <c r="E101" s="235"/>
      <c r="F101" s="235"/>
      <c r="G101" s="235"/>
      <c r="H101" s="236"/>
      <c r="I101" s="1">
        <v>93</v>
      </c>
      <c r="J101" s="99">
        <f>SUM(J102:J113)</f>
        <v>6710000000</v>
      </c>
      <c r="K101" s="99">
        <f>SUM(K102:K113)</f>
        <v>6458000000</v>
      </c>
      <c r="L101" s="154"/>
    </row>
    <row r="102" spans="1:12" ht="12.75">
      <c r="A102" s="237" t="s">
        <v>87</v>
      </c>
      <c r="B102" s="238"/>
      <c r="C102" s="238"/>
      <c r="D102" s="238"/>
      <c r="E102" s="238"/>
      <c r="F102" s="238"/>
      <c r="G102" s="238"/>
      <c r="H102" s="239"/>
      <c r="I102" s="1">
        <v>94</v>
      </c>
      <c r="J102" s="7">
        <v>569000000</v>
      </c>
      <c r="K102" s="132">
        <v>409000000</v>
      </c>
      <c r="L102" s="154"/>
    </row>
    <row r="103" spans="1:12" ht="12.75">
      <c r="A103" s="237" t="s">
        <v>164</v>
      </c>
      <c r="B103" s="238"/>
      <c r="C103" s="238"/>
      <c r="D103" s="238"/>
      <c r="E103" s="238"/>
      <c r="F103" s="238"/>
      <c r="G103" s="238"/>
      <c r="H103" s="239"/>
      <c r="I103" s="1">
        <v>95</v>
      </c>
      <c r="J103" s="7"/>
      <c r="K103" s="132"/>
      <c r="L103" s="154"/>
    </row>
    <row r="104" spans="1:12" ht="12.75">
      <c r="A104" s="237" t="s">
        <v>210</v>
      </c>
      <c r="B104" s="238"/>
      <c r="C104" s="238"/>
      <c r="D104" s="238"/>
      <c r="E104" s="238"/>
      <c r="F104" s="238"/>
      <c r="G104" s="238"/>
      <c r="H104" s="239"/>
      <c r="I104" s="1">
        <v>96</v>
      </c>
      <c r="J104" s="7">
        <v>3019000000</v>
      </c>
      <c r="K104" s="132">
        <v>3923000000</v>
      </c>
      <c r="L104" s="154"/>
    </row>
    <row r="105" spans="1:12" ht="12.75">
      <c r="A105" s="237" t="s">
        <v>165</v>
      </c>
      <c r="B105" s="238"/>
      <c r="C105" s="238"/>
      <c r="D105" s="238"/>
      <c r="E105" s="238"/>
      <c r="F105" s="238"/>
      <c r="G105" s="238"/>
      <c r="H105" s="239"/>
      <c r="I105" s="1">
        <v>97</v>
      </c>
      <c r="J105" s="7">
        <v>21000000</v>
      </c>
      <c r="K105" s="132">
        <v>22000000</v>
      </c>
      <c r="L105" s="154"/>
    </row>
    <row r="106" spans="1:12" ht="12.75">
      <c r="A106" s="237" t="s">
        <v>166</v>
      </c>
      <c r="B106" s="238"/>
      <c r="C106" s="238"/>
      <c r="D106" s="238"/>
      <c r="E106" s="238"/>
      <c r="F106" s="238"/>
      <c r="G106" s="238"/>
      <c r="H106" s="239"/>
      <c r="I106" s="1">
        <v>98</v>
      </c>
      <c r="J106" s="7">
        <v>2144000000</v>
      </c>
      <c r="K106" s="132">
        <v>1121000000</v>
      </c>
      <c r="L106" s="154"/>
    </row>
    <row r="107" spans="1:12" ht="12.75">
      <c r="A107" s="237" t="s">
        <v>167</v>
      </c>
      <c r="B107" s="238"/>
      <c r="C107" s="238"/>
      <c r="D107" s="238"/>
      <c r="E107" s="238"/>
      <c r="F107" s="238"/>
      <c r="G107" s="238"/>
      <c r="H107" s="239"/>
      <c r="I107" s="1">
        <v>99</v>
      </c>
      <c r="J107" s="7"/>
      <c r="K107" s="132"/>
      <c r="L107" s="154"/>
    </row>
    <row r="108" spans="1:12" ht="12.75">
      <c r="A108" s="237" t="s">
        <v>306</v>
      </c>
      <c r="B108" s="238"/>
      <c r="C108" s="238"/>
      <c r="D108" s="238"/>
      <c r="E108" s="238"/>
      <c r="F108" s="238"/>
      <c r="G108" s="238"/>
      <c r="H108" s="239"/>
      <c r="I108" s="1">
        <v>100</v>
      </c>
      <c r="J108" s="7"/>
      <c r="K108" s="132"/>
      <c r="L108" s="154"/>
    </row>
    <row r="109" spans="1:12" ht="12.75">
      <c r="A109" s="237" t="s">
        <v>307</v>
      </c>
      <c r="B109" s="238"/>
      <c r="C109" s="238"/>
      <c r="D109" s="238"/>
      <c r="E109" s="238"/>
      <c r="F109" s="238"/>
      <c r="G109" s="238"/>
      <c r="H109" s="239"/>
      <c r="I109" s="1">
        <v>101</v>
      </c>
      <c r="J109" s="7">
        <v>74000000</v>
      </c>
      <c r="K109" s="132">
        <v>65000000</v>
      </c>
      <c r="L109" s="154"/>
    </row>
    <row r="110" spans="1:12" ht="12.75">
      <c r="A110" s="237" t="s">
        <v>308</v>
      </c>
      <c r="B110" s="238"/>
      <c r="C110" s="238"/>
      <c r="D110" s="238"/>
      <c r="E110" s="238"/>
      <c r="F110" s="238"/>
      <c r="G110" s="238"/>
      <c r="H110" s="239"/>
      <c r="I110" s="1">
        <v>102</v>
      </c>
      <c r="J110" s="7">
        <v>590000000</v>
      </c>
      <c r="K110" s="132">
        <v>676000000</v>
      </c>
      <c r="L110" s="154"/>
    </row>
    <row r="111" spans="1:12" ht="12.75">
      <c r="A111" s="237" t="s">
        <v>311</v>
      </c>
      <c r="B111" s="238"/>
      <c r="C111" s="238"/>
      <c r="D111" s="238"/>
      <c r="E111" s="238"/>
      <c r="F111" s="238"/>
      <c r="G111" s="238"/>
      <c r="H111" s="239"/>
      <c r="I111" s="1">
        <v>103</v>
      </c>
      <c r="J111" s="7"/>
      <c r="K111" s="7"/>
      <c r="L111" s="154"/>
    </row>
    <row r="112" spans="1:12" ht="12.75">
      <c r="A112" s="237" t="s">
        <v>309</v>
      </c>
      <c r="B112" s="238"/>
      <c r="C112" s="238"/>
      <c r="D112" s="238"/>
      <c r="E112" s="238"/>
      <c r="F112" s="238"/>
      <c r="G112" s="238"/>
      <c r="H112" s="239"/>
      <c r="I112" s="1">
        <v>104</v>
      </c>
      <c r="J112" s="7"/>
      <c r="K112" s="7"/>
      <c r="L112" s="154"/>
    </row>
    <row r="113" spans="1:12" ht="12.75">
      <c r="A113" s="237" t="s">
        <v>310</v>
      </c>
      <c r="B113" s="238"/>
      <c r="C113" s="238"/>
      <c r="D113" s="238"/>
      <c r="E113" s="238"/>
      <c r="F113" s="238"/>
      <c r="G113" s="238"/>
      <c r="H113" s="239"/>
      <c r="I113" s="1">
        <v>105</v>
      </c>
      <c r="J113" s="7">
        <v>293000000</v>
      </c>
      <c r="K113" s="7">
        <v>242000000</v>
      </c>
      <c r="L113" s="154"/>
    </row>
    <row r="114" spans="1:12" ht="12.75">
      <c r="A114" s="234" t="s">
        <v>211</v>
      </c>
      <c r="B114" s="235"/>
      <c r="C114" s="235"/>
      <c r="D114" s="235"/>
      <c r="E114" s="235"/>
      <c r="F114" s="235"/>
      <c r="G114" s="235"/>
      <c r="H114" s="236"/>
      <c r="I114" s="1">
        <v>106</v>
      </c>
      <c r="J114" s="7">
        <v>40000000</v>
      </c>
      <c r="K114" s="7">
        <v>109000000</v>
      </c>
      <c r="L114" s="154"/>
    </row>
    <row r="115" spans="1:12" ht="12.75">
      <c r="A115" s="234" t="s">
        <v>254</v>
      </c>
      <c r="B115" s="235"/>
      <c r="C115" s="235"/>
      <c r="D115" s="235"/>
      <c r="E115" s="235"/>
      <c r="F115" s="235"/>
      <c r="G115" s="235"/>
      <c r="H115" s="236"/>
      <c r="I115" s="1">
        <v>107</v>
      </c>
      <c r="J115" s="99">
        <f>J70+J87+J91+J101+J114</f>
        <v>25172000000</v>
      </c>
      <c r="K115" s="99">
        <f>K70+K87+K91+K101+K114</f>
        <v>23663000000</v>
      </c>
      <c r="L115" s="154"/>
    </row>
    <row r="116" spans="1:11" ht="12.75">
      <c r="A116" s="264" t="s">
        <v>268</v>
      </c>
      <c r="B116" s="265"/>
      <c r="C116" s="265"/>
      <c r="D116" s="265"/>
      <c r="E116" s="265"/>
      <c r="F116" s="265"/>
      <c r="G116" s="265"/>
      <c r="H116" s="266"/>
      <c r="I116" s="2">
        <v>108</v>
      </c>
      <c r="J116" s="8"/>
      <c r="K116" s="8"/>
    </row>
    <row r="117" spans="1:11" ht="12.75">
      <c r="A117" s="253" t="s">
        <v>314</v>
      </c>
      <c r="B117" s="267"/>
      <c r="C117" s="267"/>
      <c r="D117" s="267"/>
      <c r="E117" s="267"/>
      <c r="F117" s="267"/>
      <c r="G117" s="267"/>
      <c r="H117" s="267"/>
      <c r="I117" s="268"/>
      <c r="J117" s="268"/>
      <c r="K117" s="269"/>
    </row>
    <row r="118" spans="1:11" ht="12.75">
      <c r="A118" s="231" t="s">
        <v>141</v>
      </c>
      <c r="B118" s="232"/>
      <c r="C118" s="232"/>
      <c r="D118" s="232"/>
      <c r="E118" s="232"/>
      <c r="F118" s="232"/>
      <c r="G118" s="232"/>
      <c r="H118" s="232"/>
      <c r="I118" s="270"/>
      <c r="J118" s="270"/>
      <c r="K118" s="271"/>
    </row>
    <row r="119" spans="1:11" ht="12.75">
      <c r="A119" s="237" t="s">
        <v>218</v>
      </c>
      <c r="B119" s="238"/>
      <c r="C119" s="238"/>
      <c r="D119" s="238"/>
      <c r="E119" s="238"/>
      <c r="F119" s="238"/>
      <c r="G119" s="238"/>
      <c r="H119" s="239"/>
      <c r="I119" s="1">
        <v>109</v>
      </c>
      <c r="J119" s="7"/>
      <c r="K119" s="7"/>
    </row>
    <row r="120" spans="1:11" ht="12.75">
      <c r="A120" s="259" t="s">
        <v>219</v>
      </c>
      <c r="B120" s="260"/>
      <c r="C120" s="260"/>
      <c r="D120" s="260"/>
      <c r="E120" s="260"/>
      <c r="F120" s="260"/>
      <c r="G120" s="260"/>
      <c r="H120" s="261"/>
      <c r="I120" s="4">
        <v>110</v>
      </c>
      <c r="J120" s="8"/>
      <c r="K120" s="8"/>
    </row>
    <row r="121" spans="1:11" ht="12.75">
      <c r="A121" s="111"/>
      <c r="B121" s="111"/>
      <c r="C121" s="111"/>
      <c r="D121" s="111"/>
      <c r="E121" s="111"/>
      <c r="F121" s="111"/>
      <c r="G121" s="111"/>
      <c r="H121" s="111"/>
      <c r="I121" s="112"/>
      <c r="J121" s="113"/>
      <c r="K121" s="113"/>
    </row>
    <row r="122" spans="1:11" ht="12.75">
      <c r="A122" s="262" t="s">
        <v>315</v>
      </c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</row>
    <row r="123" spans="1:11" ht="12.75">
      <c r="A123" s="262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PageLayoutView="0" workbookViewId="0" topLeftCell="A41">
      <selection activeCell="J56" sqref="J56:K67"/>
    </sheetView>
  </sheetViews>
  <sheetFormatPr defaultColWidth="9.140625" defaultRowHeight="12.75"/>
  <cols>
    <col min="1" max="5" width="5.8515625" style="44" customWidth="1"/>
    <col min="6" max="6" width="8.00390625" style="44" customWidth="1"/>
    <col min="7" max="7" width="9.140625" style="44" hidden="1" customWidth="1"/>
    <col min="8" max="8" width="5.7109375" style="44" hidden="1" customWidth="1"/>
    <col min="9" max="9" width="7.7109375" style="44" customWidth="1"/>
    <col min="10" max="10" width="14.7109375" style="44" customWidth="1"/>
    <col min="11" max="13" width="15.8515625" style="44" customWidth="1"/>
    <col min="14" max="14" width="11.140625" style="44" bestFit="1" customWidth="1"/>
    <col min="15" max="15" width="11.7109375" style="44" bestFit="1" customWidth="1"/>
    <col min="16" max="16" width="9.140625" style="44" customWidth="1"/>
    <col min="17" max="17" width="9.57421875" style="44" bestFit="1" customWidth="1"/>
    <col min="18" max="16384" width="9.140625" style="44" customWidth="1"/>
  </cols>
  <sheetData>
    <row r="1" spans="1:13" ht="12.75" customHeight="1">
      <c r="A1" s="224" t="s">
        <v>109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28" t="s">
        <v>343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2.75" customHeight="1">
      <c r="A3" s="274" t="s">
        <v>339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23.25">
      <c r="A4" s="273" t="s">
        <v>270</v>
      </c>
      <c r="B4" s="273"/>
      <c r="C4" s="273"/>
      <c r="D4" s="273"/>
      <c r="E4" s="273"/>
      <c r="F4" s="273"/>
      <c r="G4" s="273"/>
      <c r="H4" s="273"/>
      <c r="I4" s="47" t="s">
        <v>16</v>
      </c>
      <c r="J4" s="272" t="s">
        <v>197</v>
      </c>
      <c r="K4" s="272"/>
      <c r="L4" s="272" t="s">
        <v>198</v>
      </c>
      <c r="M4" s="272"/>
    </row>
    <row r="5" spans="1:13" ht="12.75">
      <c r="A5" s="273"/>
      <c r="B5" s="273"/>
      <c r="C5" s="273"/>
      <c r="D5" s="273"/>
      <c r="E5" s="273"/>
      <c r="F5" s="273"/>
      <c r="G5" s="273"/>
      <c r="H5" s="273"/>
      <c r="I5" s="47"/>
      <c r="J5" s="48" t="s">
        <v>192</v>
      </c>
      <c r="K5" s="48" t="s">
        <v>193</v>
      </c>
      <c r="L5" s="48" t="s">
        <v>192</v>
      </c>
      <c r="M5" s="48" t="s">
        <v>193</v>
      </c>
    </row>
    <row r="6" spans="1:13" ht="12.75">
      <c r="A6" s="272">
        <v>1</v>
      </c>
      <c r="B6" s="272"/>
      <c r="C6" s="272"/>
      <c r="D6" s="272"/>
      <c r="E6" s="272"/>
      <c r="F6" s="272"/>
      <c r="G6" s="272"/>
      <c r="H6" s="272"/>
      <c r="I6" s="50">
        <v>2</v>
      </c>
      <c r="J6" s="48">
        <v>3</v>
      </c>
      <c r="K6" s="48">
        <v>4</v>
      </c>
      <c r="L6" s="48">
        <v>5</v>
      </c>
      <c r="M6" s="48">
        <v>6</v>
      </c>
    </row>
    <row r="7" spans="1:13" ht="12.75">
      <c r="A7" s="231" t="s">
        <v>255</v>
      </c>
      <c r="B7" s="232"/>
      <c r="C7" s="232"/>
      <c r="D7" s="232"/>
      <c r="E7" s="232"/>
      <c r="F7" s="232"/>
      <c r="G7" s="232"/>
      <c r="H7" s="233"/>
      <c r="I7" s="3">
        <v>111</v>
      </c>
      <c r="J7" s="100">
        <f>SUM(J8:J9)</f>
        <v>5863000000</v>
      </c>
      <c r="K7" s="100">
        <f>SUM(K8:K9)</f>
        <v>5863000000</v>
      </c>
      <c r="L7" s="100">
        <f>SUM(L8:L9)</f>
        <v>4799000000</v>
      </c>
      <c r="M7" s="100">
        <f>SUM(M8:M9)</f>
        <v>4799000000</v>
      </c>
    </row>
    <row r="8" spans="1:13" ht="12.75">
      <c r="A8" s="234" t="s">
        <v>107</v>
      </c>
      <c r="B8" s="235"/>
      <c r="C8" s="235"/>
      <c r="D8" s="235"/>
      <c r="E8" s="235"/>
      <c r="F8" s="235"/>
      <c r="G8" s="235"/>
      <c r="H8" s="236"/>
      <c r="I8" s="1">
        <v>112</v>
      </c>
      <c r="J8" s="148">
        <v>5726000000</v>
      </c>
      <c r="K8" s="148">
        <v>5726000000</v>
      </c>
      <c r="L8" s="7">
        <v>4673000000</v>
      </c>
      <c r="M8" s="7">
        <v>4673000000</v>
      </c>
    </row>
    <row r="9" spans="1:13" ht="12.75">
      <c r="A9" s="234" t="s">
        <v>58</v>
      </c>
      <c r="B9" s="235"/>
      <c r="C9" s="235"/>
      <c r="D9" s="235"/>
      <c r="E9" s="235"/>
      <c r="F9" s="235"/>
      <c r="G9" s="235"/>
      <c r="H9" s="236"/>
      <c r="I9" s="1">
        <v>113</v>
      </c>
      <c r="J9" s="148">
        <v>137000000</v>
      </c>
      <c r="K9" s="148">
        <v>137000000</v>
      </c>
      <c r="L9" s="7">
        <v>126000000</v>
      </c>
      <c r="M9" s="7">
        <v>126000000</v>
      </c>
    </row>
    <row r="10" spans="1:13" ht="12.75">
      <c r="A10" s="234" t="s">
        <v>241</v>
      </c>
      <c r="B10" s="235"/>
      <c r="C10" s="235"/>
      <c r="D10" s="235"/>
      <c r="E10" s="235"/>
      <c r="F10" s="235"/>
      <c r="G10" s="235"/>
      <c r="H10" s="236"/>
      <c r="I10" s="1">
        <v>114</v>
      </c>
      <c r="J10" s="101">
        <f>J11+J12+J16+J20+J21+J22+J25+J26</f>
        <v>5680000000</v>
      </c>
      <c r="K10" s="101">
        <f>K11+K12+K16+K20+K21+K22+K25+K26</f>
        <v>5680000000</v>
      </c>
      <c r="L10" s="101">
        <f>L11+L12+L16+L20+L21+L22+L25+L26</f>
        <v>4861000000</v>
      </c>
      <c r="M10" s="101">
        <f>M11+M12+M16+M20+M21+M22+M25+M26</f>
        <v>4861000000</v>
      </c>
    </row>
    <row r="11" spans="1:13" ht="12.75">
      <c r="A11" s="234" t="s">
        <v>59</v>
      </c>
      <c r="B11" s="235"/>
      <c r="C11" s="235"/>
      <c r="D11" s="235"/>
      <c r="E11" s="235"/>
      <c r="F11" s="235"/>
      <c r="G11" s="235"/>
      <c r="H11" s="236"/>
      <c r="I11" s="1">
        <v>115</v>
      </c>
      <c r="J11" s="7">
        <v>-369000000</v>
      </c>
      <c r="K11" s="7">
        <v>-369000000</v>
      </c>
      <c r="L11" s="7">
        <v>197000000</v>
      </c>
      <c r="M11" s="7">
        <v>197000000</v>
      </c>
    </row>
    <row r="12" spans="1:13" ht="12.75">
      <c r="A12" s="234" t="s">
        <v>251</v>
      </c>
      <c r="B12" s="235"/>
      <c r="C12" s="235"/>
      <c r="D12" s="235"/>
      <c r="E12" s="235"/>
      <c r="F12" s="235"/>
      <c r="G12" s="235"/>
      <c r="H12" s="236"/>
      <c r="I12" s="1">
        <v>116</v>
      </c>
      <c r="J12" s="101">
        <f>SUM(J13:J15)</f>
        <v>4578000000</v>
      </c>
      <c r="K12" s="101">
        <f>SUM(K13:K15)</f>
        <v>4578000000</v>
      </c>
      <c r="L12" s="101">
        <f>SUM(L13:L15)</f>
        <v>3237000000</v>
      </c>
      <c r="M12" s="101">
        <f>SUM(M13:M15)</f>
        <v>3237000000</v>
      </c>
    </row>
    <row r="13" spans="1:13" ht="12.75" customHeight="1">
      <c r="A13" s="237" t="s">
        <v>101</v>
      </c>
      <c r="B13" s="238"/>
      <c r="C13" s="238"/>
      <c r="D13" s="238"/>
      <c r="E13" s="238"/>
      <c r="F13" s="238"/>
      <c r="G13" s="238"/>
      <c r="H13" s="239"/>
      <c r="I13" s="1">
        <v>117</v>
      </c>
      <c r="J13" s="7">
        <v>3979000000</v>
      </c>
      <c r="K13" s="7">
        <v>3979000000</v>
      </c>
      <c r="L13" s="7">
        <v>2441000000</v>
      </c>
      <c r="M13" s="7">
        <v>2441000000</v>
      </c>
    </row>
    <row r="14" spans="1:13" ht="12.75">
      <c r="A14" s="237" t="s">
        <v>102</v>
      </c>
      <c r="B14" s="238"/>
      <c r="C14" s="238"/>
      <c r="D14" s="238"/>
      <c r="E14" s="238"/>
      <c r="F14" s="238"/>
      <c r="G14" s="238"/>
      <c r="H14" s="239"/>
      <c r="I14" s="1">
        <v>118</v>
      </c>
      <c r="J14" s="7">
        <v>273000000</v>
      </c>
      <c r="K14" s="7">
        <v>273000000</v>
      </c>
      <c r="L14" s="7">
        <v>507000000</v>
      </c>
      <c r="M14" s="7">
        <v>507000000</v>
      </c>
    </row>
    <row r="15" spans="1:13" ht="12.75">
      <c r="A15" s="237" t="s">
        <v>272</v>
      </c>
      <c r="B15" s="238"/>
      <c r="C15" s="238"/>
      <c r="D15" s="238"/>
      <c r="E15" s="238"/>
      <c r="F15" s="238"/>
      <c r="G15" s="238"/>
      <c r="H15" s="239"/>
      <c r="I15" s="1">
        <v>119</v>
      </c>
      <c r="J15" s="7">
        <v>326000000</v>
      </c>
      <c r="K15" s="7">
        <v>326000000</v>
      </c>
      <c r="L15" s="7">
        <v>289000000</v>
      </c>
      <c r="M15" s="7">
        <v>289000000</v>
      </c>
    </row>
    <row r="16" spans="1:13" ht="12.75">
      <c r="A16" s="234" t="s">
        <v>252</v>
      </c>
      <c r="B16" s="235"/>
      <c r="C16" s="235"/>
      <c r="D16" s="235"/>
      <c r="E16" s="235"/>
      <c r="F16" s="235"/>
      <c r="G16" s="235"/>
      <c r="H16" s="236"/>
      <c r="I16" s="1">
        <v>120</v>
      </c>
      <c r="J16" s="101">
        <f>SUM(J17:J19)</f>
        <v>314000000</v>
      </c>
      <c r="K16" s="101">
        <f>SUM(K17:K19)</f>
        <v>314000000</v>
      </c>
      <c r="L16" s="101">
        <f>SUM(L17:L19)</f>
        <v>310000000</v>
      </c>
      <c r="M16" s="101">
        <f>SUM(M17:M19)</f>
        <v>310000000</v>
      </c>
    </row>
    <row r="17" spans="1:13" ht="12.75">
      <c r="A17" s="237" t="s">
        <v>273</v>
      </c>
      <c r="B17" s="238"/>
      <c r="C17" s="238"/>
      <c r="D17" s="238"/>
      <c r="E17" s="238"/>
      <c r="F17" s="238"/>
      <c r="G17" s="238"/>
      <c r="H17" s="239"/>
      <c r="I17" s="1">
        <v>121</v>
      </c>
      <c r="J17" s="7">
        <v>187000000</v>
      </c>
      <c r="K17" s="7">
        <v>187000000</v>
      </c>
      <c r="L17" s="7">
        <v>184000000</v>
      </c>
      <c r="M17" s="7">
        <v>184000000</v>
      </c>
    </row>
    <row r="18" spans="1:13" ht="12.75">
      <c r="A18" s="237" t="s">
        <v>274</v>
      </c>
      <c r="B18" s="238"/>
      <c r="C18" s="238"/>
      <c r="D18" s="238"/>
      <c r="E18" s="238"/>
      <c r="F18" s="238"/>
      <c r="G18" s="238"/>
      <c r="H18" s="239"/>
      <c r="I18" s="1">
        <v>122</v>
      </c>
      <c r="J18" s="7">
        <v>86000000</v>
      </c>
      <c r="K18" s="7">
        <v>86000000</v>
      </c>
      <c r="L18" s="7">
        <v>85000000</v>
      </c>
      <c r="M18" s="7">
        <v>85000000</v>
      </c>
    </row>
    <row r="19" spans="1:13" ht="12.75">
      <c r="A19" s="237" t="s">
        <v>275</v>
      </c>
      <c r="B19" s="238"/>
      <c r="C19" s="238"/>
      <c r="D19" s="238"/>
      <c r="E19" s="238"/>
      <c r="F19" s="238"/>
      <c r="G19" s="238"/>
      <c r="H19" s="239"/>
      <c r="I19" s="1">
        <v>123</v>
      </c>
      <c r="J19" s="7">
        <v>41000000</v>
      </c>
      <c r="K19" s="7">
        <v>41000000</v>
      </c>
      <c r="L19" s="7">
        <v>41000000</v>
      </c>
      <c r="M19" s="7">
        <v>41000000</v>
      </c>
    </row>
    <row r="20" spans="1:13" ht="12.75">
      <c r="A20" s="234" t="s">
        <v>60</v>
      </c>
      <c r="B20" s="235"/>
      <c r="C20" s="235"/>
      <c r="D20" s="235"/>
      <c r="E20" s="235"/>
      <c r="F20" s="235"/>
      <c r="G20" s="235"/>
      <c r="H20" s="236"/>
      <c r="I20" s="1">
        <v>124</v>
      </c>
      <c r="J20" s="148">
        <f>376000000+144000000</f>
        <v>520000000</v>
      </c>
      <c r="K20" s="148">
        <f>376000000+144000000</f>
        <v>520000000</v>
      </c>
      <c r="L20" s="7">
        <v>418000000</v>
      </c>
      <c r="M20" s="7">
        <v>418000000</v>
      </c>
    </row>
    <row r="21" spans="1:13" ht="12.75">
      <c r="A21" s="234" t="s">
        <v>61</v>
      </c>
      <c r="B21" s="235"/>
      <c r="C21" s="235"/>
      <c r="D21" s="235"/>
      <c r="E21" s="235"/>
      <c r="F21" s="235"/>
      <c r="G21" s="235"/>
      <c r="H21" s="236"/>
      <c r="I21" s="1">
        <v>125</v>
      </c>
      <c r="J21" s="148">
        <f>238000000+1000000</f>
        <v>239000000</v>
      </c>
      <c r="K21" s="148">
        <f>238000000+1000000</f>
        <v>239000000</v>
      </c>
      <c r="L21" s="7">
        <v>324000000</v>
      </c>
      <c r="M21" s="7">
        <v>324000000</v>
      </c>
    </row>
    <row r="22" spans="1:13" ht="12.75">
      <c r="A22" s="234" t="s">
        <v>253</v>
      </c>
      <c r="B22" s="235"/>
      <c r="C22" s="235"/>
      <c r="D22" s="235"/>
      <c r="E22" s="235"/>
      <c r="F22" s="235"/>
      <c r="G22" s="235"/>
      <c r="H22" s="236"/>
      <c r="I22" s="1">
        <v>126</v>
      </c>
      <c r="J22" s="101">
        <f>SUM(J23:J24)</f>
        <v>382000000</v>
      </c>
      <c r="K22" s="101">
        <f>SUM(K23:K24)</f>
        <v>382000000</v>
      </c>
      <c r="L22" s="101">
        <f>SUM(L23:L24)</f>
        <v>419000000</v>
      </c>
      <c r="M22" s="101">
        <f>SUM(M23:M24)</f>
        <v>419000000</v>
      </c>
    </row>
    <row r="23" spans="1:13" ht="12.75">
      <c r="A23" s="237" t="s">
        <v>92</v>
      </c>
      <c r="B23" s="238"/>
      <c r="C23" s="238"/>
      <c r="D23" s="238"/>
      <c r="E23" s="238"/>
      <c r="F23" s="238"/>
      <c r="G23" s="238"/>
      <c r="H23" s="239"/>
      <c r="I23" s="1">
        <v>127</v>
      </c>
      <c r="J23" s="7"/>
      <c r="K23" s="7"/>
      <c r="L23" s="7">
        <v>9000000</v>
      </c>
      <c r="M23" s="7">
        <v>9000000</v>
      </c>
    </row>
    <row r="24" spans="1:13" ht="12.75">
      <c r="A24" s="237" t="s">
        <v>93</v>
      </c>
      <c r="B24" s="238"/>
      <c r="C24" s="238"/>
      <c r="D24" s="238"/>
      <c r="E24" s="238"/>
      <c r="F24" s="238"/>
      <c r="G24" s="238"/>
      <c r="H24" s="239"/>
      <c r="I24" s="1">
        <v>128</v>
      </c>
      <c r="J24" s="7">
        <v>382000000</v>
      </c>
      <c r="K24" s="7">
        <v>382000000</v>
      </c>
      <c r="L24" s="7">
        <v>410000000</v>
      </c>
      <c r="M24" s="7">
        <v>410000000</v>
      </c>
    </row>
    <row r="25" spans="1:13" ht="12.75">
      <c r="A25" s="237" t="s">
        <v>62</v>
      </c>
      <c r="B25" s="238"/>
      <c r="C25" s="238"/>
      <c r="D25" s="238"/>
      <c r="E25" s="238"/>
      <c r="F25" s="238"/>
      <c r="G25" s="238"/>
      <c r="H25" s="239"/>
      <c r="I25" s="1">
        <v>129</v>
      </c>
      <c r="J25" s="7">
        <v>16000000</v>
      </c>
      <c r="K25" s="7">
        <v>16000000</v>
      </c>
      <c r="L25" s="7">
        <v>-44000000</v>
      </c>
      <c r="M25" s="7">
        <v>-44000000</v>
      </c>
    </row>
    <row r="26" spans="1:13" ht="12.75">
      <c r="A26" s="234" t="s">
        <v>261</v>
      </c>
      <c r="B26" s="235"/>
      <c r="C26" s="235"/>
      <c r="D26" s="235"/>
      <c r="E26" s="235"/>
      <c r="F26" s="235"/>
      <c r="G26" s="235"/>
      <c r="H26" s="236"/>
      <c r="I26" s="1">
        <v>130</v>
      </c>
      <c r="J26" s="7"/>
      <c r="K26" s="7"/>
      <c r="L26" s="7"/>
      <c r="M26" s="7"/>
    </row>
    <row r="27" spans="1:13" ht="12.75">
      <c r="A27" s="234" t="s">
        <v>40</v>
      </c>
      <c r="B27" s="235"/>
      <c r="C27" s="235"/>
      <c r="D27" s="235"/>
      <c r="E27" s="235"/>
      <c r="F27" s="235"/>
      <c r="G27" s="235"/>
      <c r="H27" s="236"/>
      <c r="I27" s="1">
        <v>131</v>
      </c>
      <c r="J27" s="101">
        <f>SUM(J28:J32)</f>
        <v>149000000</v>
      </c>
      <c r="K27" s="101">
        <f>SUM(K28:K32)</f>
        <v>149000000</v>
      </c>
      <c r="L27" s="101">
        <f>SUM(L28:L32)</f>
        <v>73000000</v>
      </c>
      <c r="M27" s="101">
        <f>SUM(M28:M32)</f>
        <v>73000000</v>
      </c>
    </row>
    <row r="28" spans="1:13" ht="12.75">
      <c r="A28" s="234" t="s">
        <v>54</v>
      </c>
      <c r="B28" s="235"/>
      <c r="C28" s="235"/>
      <c r="D28" s="235"/>
      <c r="E28" s="235"/>
      <c r="F28" s="235"/>
      <c r="G28" s="235"/>
      <c r="H28" s="236"/>
      <c r="I28" s="1">
        <v>132</v>
      </c>
      <c r="J28" s="149">
        <v>36000000</v>
      </c>
      <c r="K28" s="150">
        <v>36000000</v>
      </c>
      <c r="L28" s="7">
        <v>24000000</v>
      </c>
      <c r="M28" s="7">
        <v>24000000</v>
      </c>
    </row>
    <row r="29" spans="1:13" ht="12.75">
      <c r="A29" s="234" t="s">
        <v>110</v>
      </c>
      <c r="B29" s="235"/>
      <c r="C29" s="235"/>
      <c r="D29" s="235"/>
      <c r="E29" s="235"/>
      <c r="F29" s="235"/>
      <c r="G29" s="235"/>
      <c r="H29" s="236"/>
      <c r="I29" s="1">
        <v>133</v>
      </c>
      <c r="J29" s="149">
        <v>34000000</v>
      </c>
      <c r="K29" s="150">
        <v>34000000</v>
      </c>
      <c r="L29" s="7">
        <v>47000000</v>
      </c>
      <c r="M29" s="7">
        <v>47000000</v>
      </c>
    </row>
    <row r="30" spans="1:13" ht="12.75">
      <c r="A30" s="234" t="s">
        <v>94</v>
      </c>
      <c r="B30" s="235"/>
      <c r="C30" s="235"/>
      <c r="D30" s="235"/>
      <c r="E30" s="235"/>
      <c r="F30" s="235"/>
      <c r="G30" s="235"/>
      <c r="H30" s="236"/>
      <c r="I30" s="1">
        <v>134</v>
      </c>
      <c r="J30" s="151"/>
      <c r="K30" s="148"/>
      <c r="L30" s="7"/>
      <c r="M30" s="7"/>
    </row>
    <row r="31" spans="1:13" ht="12.75">
      <c r="A31" s="234" t="s">
        <v>50</v>
      </c>
      <c r="B31" s="235"/>
      <c r="C31" s="235"/>
      <c r="D31" s="235"/>
      <c r="E31" s="235"/>
      <c r="F31" s="235"/>
      <c r="G31" s="235"/>
      <c r="H31" s="236"/>
      <c r="I31" s="1">
        <v>135</v>
      </c>
      <c r="J31" s="151"/>
      <c r="K31" s="148"/>
      <c r="L31" s="7"/>
      <c r="M31" s="7"/>
    </row>
    <row r="32" spans="1:13" ht="12.75">
      <c r="A32" s="234" t="s">
        <v>95</v>
      </c>
      <c r="B32" s="235"/>
      <c r="C32" s="235"/>
      <c r="D32" s="235"/>
      <c r="E32" s="235"/>
      <c r="F32" s="235"/>
      <c r="G32" s="235"/>
      <c r="H32" s="236"/>
      <c r="I32" s="1">
        <v>136</v>
      </c>
      <c r="J32" s="151">
        <v>79000000</v>
      </c>
      <c r="K32" s="148">
        <v>79000000</v>
      </c>
      <c r="L32" s="7">
        <v>2000000</v>
      </c>
      <c r="M32" s="7">
        <v>2000000</v>
      </c>
    </row>
    <row r="33" spans="1:13" ht="12.75">
      <c r="A33" s="234" t="s">
        <v>41</v>
      </c>
      <c r="B33" s="235"/>
      <c r="C33" s="235"/>
      <c r="D33" s="235"/>
      <c r="E33" s="235"/>
      <c r="F33" s="235"/>
      <c r="G33" s="235"/>
      <c r="H33" s="236"/>
      <c r="I33" s="1">
        <v>137</v>
      </c>
      <c r="J33" s="101">
        <f>SUM(J34:J37)</f>
        <v>287000000</v>
      </c>
      <c r="K33" s="101">
        <f>SUM(K34:K37)</f>
        <v>287000000</v>
      </c>
      <c r="L33" s="101">
        <f>SUM(L34:L37)</f>
        <v>254000000</v>
      </c>
      <c r="M33" s="101">
        <f>SUM(M34:M37)</f>
        <v>254000000</v>
      </c>
    </row>
    <row r="34" spans="1:13" ht="12.75">
      <c r="A34" s="234" t="s">
        <v>277</v>
      </c>
      <c r="B34" s="235"/>
      <c r="C34" s="235"/>
      <c r="D34" s="235"/>
      <c r="E34" s="235"/>
      <c r="F34" s="235"/>
      <c r="G34" s="235"/>
      <c r="H34" s="236"/>
      <c r="I34" s="1">
        <v>138</v>
      </c>
      <c r="J34" s="151">
        <v>1000000</v>
      </c>
      <c r="K34" s="148">
        <v>1000000</v>
      </c>
      <c r="L34" s="7">
        <v>1000000</v>
      </c>
      <c r="M34" s="7">
        <v>1000000</v>
      </c>
    </row>
    <row r="35" spans="1:13" ht="12.75">
      <c r="A35" s="234" t="s">
        <v>276</v>
      </c>
      <c r="B35" s="235"/>
      <c r="C35" s="235"/>
      <c r="D35" s="235"/>
      <c r="E35" s="235"/>
      <c r="F35" s="235"/>
      <c r="G35" s="235"/>
      <c r="H35" s="236"/>
      <c r="I35" s="1">
        <v>139</v>
      </c>
      <c r="J35" s="151">
        <v>183000000</v>
      </c>
      <c r="K35" s="148">
        <v>183000000</v>
      </c>
      <c r="L35" s="7">
        <v>61000000</v>
      </c>
      <c r="M35" s="7">
        <v>61000000</v>
      </c>
    </row>
    <row r="36" spans="1:13" ht="12.75">
      <c r="A36" s="234" t="s">
        <v>51</v>
      </c>
      <c r="B36" s="235"/>
      <c r="C36" s="235"/>
      <c r="D36" s="235"/>
      <c r="E36" s="235"/>
      <c r="F36" s="235"/>
      <c r="G36" s="235"/>
      <c r="H36" s="236"/>
      <c r="I36" s="1">
        <v>140</v>
      </c>
      <c r="J36" s="149"/>
      <c r="K36" s="150">
        <v>0</v>
      </c>
      <c r="L36" s="7"/>
      <c r="M36" s="7"/>
    </row>
    <row r="37" spans="1:13" ht="12.75">
      <c r="A37" s="234" t="s">
        <v>278</v>
      </c>
      <c r="B37" s="235"/>
      <c r="C37" s="235"/>
      <c r="D37" s="235"/>
      <c r="E37" s="235"/>
      <c r="F37" s="235"/>
      <c r="G37" s="235"/>
      <c r="H37" s="236"/>
      <c r="I37" s="1">
        <v>141</v>
      </c>
      <c r="J37" s="151">
        <f>103000000</f>
        <v>103000000</v>
      </c>
      <c r="K37" s="148">
        <f>103000000</f>
        <v>103000000</v>
      </c>
      <c r="L37" s="7">
        <v>192000000</v>
      </c>
      <c r="M37" s="7">
        <v>192000000</v>
      </c>
    </row>
    <row r="38" spans="1:13" ht="12.75">
      <c r="A38" s="234" t="s">
        <v>150</v>
      </c>
      <c r="B38" s="235"/>
      <c r="C38" s="235"/>
      <c r="D38" s="235"/>
      <c r="E38" s="235"/>
      <c r="F38" s="235"/>
      <c r="G38" s="235"/>
      <c r="H38" s="236"/>
      <c r="I38" s="1">
        <v>142</v>
      </c>
      <c r="J38" s="7"/>
      <c r="K38" s="7"/>
      <c r="L38" s="7"/>
      <c r="M38" s="7"/>
    </row>
    <row r="39" spans="1:13" ht="12.75">
      <c r="A39" s="234" t="s">
        <v>151</v>
      </c>
      <c r="B39" s="235"/>
      <c r="C39" s="235"/>
      <c r="D39" s="235"/>
      <c r="E39" s="235"/>
      <c r="F39" s="235"/>
      <c r="G39" s="235"/>
      <c r="H39" s="236"/>
      <c r="I39" s="1">
        <v>143</v>
      </c>
      <c r="J39" s="7"/>
      <c r="K39" s="7"/>
      <c r="L39" s="7"/>
      <c r="M39" s="7"/>
    </row>
    <row r="40" spans="1:13" ht="12.75">
      <c r="A40" s="234" t="s">
        <v>52</v>
      </c>
      <c r="B40" s="235"/>
      <c r="C40" s="235"/>
      <c r="D40" s="235"/>
      <c r="E40" s="235"/>
      <c r="F40" s="235"/>
      <c r="G40" s="235"/>
      <c r="H40" s="236"/>
      <c r="I40" s="1">
        <v>144</v>
      </c>
      <c r="J40" s="7"/>
      <c r="K40" s="7"/>
      <c r="L40" s="7"/>
      <c r="M40" s="7"/>
    </row>
    <row r="41" spans="1:13" ht="12.75">
      <c r="A41" s="234" t="s">
        <v>53</v>
      </c>
      <c r="B41" s="235"/>
      <c r="C41" s="235"/>
      <c r="D41" s="235"/>
      <c r="E41" s="235"/>
      <c r="F41" s="235"/>
      <c r="G41" s="235"/>
      <c r="H41" s="236"/>
      <c r="I41" s="1">
        <v>145</v>
      </c>
      <c r="J41" s="7"/>
      <c r="K41" s="7"/>
      <c r="L41" s="7"/>
      <c r="M41" s="7"/>
    </row>
    <row r="42" spans="1:13" ht="12.75">
      <c r="A42" s="234" t="s">
        <v>42</v>
      </c>
      <c r="B42" s="235"/>
      <c r="C42" s="235"/>
      <c r="D42" s="235"/>
      <c r="E42" s="235"/>
      <c r="F42" s="235"/>
      <c r="G42" s="235"/>
      <c r="H42" s="236"/>
      <c r="I42" s="1">
        <v>146</v>
      </c>
      <c r="J42" s="101">
        <f>J7+J27+J38+J40</f>
        <v>6012000000</v>
      </c>
      <c r="K42" s="101">
        <f>K7+K27+K38+K40</f>
        <v>6012000000</v>
      </c>
      <c r="L42" s="101">
        <f>L7+L27+L38+L40</f>
        <v>4872000000</v>
      </c>
      <c r="M42" s="101">
        <f>M7+M27+M38+M40</f>
        <v>4872000000</v>
      </c>
    </row>
    <row r="43" spans="1:13" ht="12.75">
      <c r="A43" s="234" t="s">
        <v>43</v>
      </c>
      <c r="B43" s="235"/>
      <c r="C43" s="235"/>
      <c r="D43" s="235"/>
      <c r="E43" s="235"/>
      <c r="F43" s="235"/>
      <c r="G43" s="235"/>
      <c r="H43" s="236"/>
      <c r="I43" s="1">
        <v>147</v>
      </c>
      <c r="J43" s="101">
        <f>J10+J33+J39+J41</f>
        <v>5967000000</v>
      </c>
      <c r="K43" s="101">
        <f>K10+K33+K39+K41</f>
        <v>5967000000</v>
      </c>
      <c r="L43" s="101">
        <f>L10+L33+L39+L41</f>
        <v>5115000000</v>
      </c>
      <c r="M43" s="101">
        <f>M10+M33+M39+M41</f>
        <v>5115000000</v>
      </c>
    </row>
    <row r="44" spans="1:13" ht="12.75">
      <c r="A44" s="234" t="s">
        <v>157</v>
      </c>
      <c r="B44" s="235"/>
      <c r="C44" s="235"/>
      <c r="D44" s="235"/>
      <c r="E44" s="235"/>
      <c r="F44" s="235"/>
      <c r="G44" s="235"/>
      <c r="H44" s="236"/>
      <c r="I44" s="1">
        <v>148</v>
      </c>
      <c r="J44" s="101">
        <f>J42-J43</f>
        <v>45000000</v>
      </c>
      <c r="K44" s="101">
        <f>K42-K43</f>
        <v>45000000</v>
      </c>
      <c r="L44" s="101">
        <f>L42-L43</f>
        <v>-243000000</v>
      </c>
      <c r="M44" s="101">
        <f>M42-M43</f>
        <v>-243000000</v>
      </c>
    </row>
    <row r="45" spans="1:13" ht="12.75">
      <c r="A45" s="256" t="s">
        <v>45</v>
      </c>
      <c r="B45" s="257"/>
      <c r="C45" s="257"/>
      <c r="D45" s="257"/>
      <c r="E45" s="257"/>
      <c r="F45" s="257"/>
      <c r="G45" s="257"/>
      <c r="H45" s="258"/>
      <c r="I45" s="1">
        <v>149</v>
      </c>
      <c r="J45" s="101">
        <f>IF(J42&gt;J43,J42-J43,0)</f>
        <v>45000000</v>
      </c>
      <c r="K45" s="101">
        <f>IF(K42&gt;K43,K42-K43,0)</f>
        <v>45000000</v>
      </c>
      <c r="L45" s="101">
        <f>IF(L42&gt;L43,L42-L43,0)</f>
        <v>0</v>
      </c>
      <c r="M45" s="101">
        <f>IF(M42&gt;M43,M42-M43,0)</f>
        <v>0</v>
      </c>
    </row>
    <row r="46" spans="1:13" ht="12.75">
      <c r="A46" s="256" t="s">
        <v>46</v>
      </c>
      <c r="B46" s="257"/>
      <c r="C46" s="257"/>
      <c r="D46" s="257"/>
      <c r="E46" s="257"/>
      <c r="F46" s="257"/>
      <c r="G46" s="257"/>
      <c r="H46" s="258"/>
      <c r="I46" s="1">
        <v>150</v>
      </c>
      <c r="J46" s="45">
        <f>IF(J43&gt;J42,J43-J42,0)</f>
        <v>0</v>
      </c>
      <c r="K46" s="45">
        <f>IF(K43&gt;K42,K43-K42,0)</f>
        <v>0</v>
      </c>
      <c r="L46" s="45">
        <f>IF(L43&gt;L42,L43-L42,0)</f>
        <v>243000000</v>
      </c>
      <c r="M46" s="45">
        <f>IF(M43&gt;M42,M43-M42,0)</f>
        <v>243000000</v>
      </c>
    </row>
    <row r="47" spans="1:13" ht="12.75">
      <c r="A47" s="234" t="s">
        <v>44</v>
      </c>
      <c r="B47" s="235"/>
      <c r="C47" s="235"/>
      <c r="D47" s="235"/>
      <c r="E47" s="235"/>
      <c r="F47" s="235"/>
      <c r="G47" s="235"/>
      <c r="H47" s="236"/>
      <c r="I47" s="1">
        <v>151</v>
      </c>
      <c r="J47" s="7">
        <v>5000000</v>
      </c>
      <c r="K47" s="7">
        <v>5000000</v>
      </c>
      <c r="L47" s="7">
        <v>53000000</v>
      </c>
      <c r="M47" s="7">
        <v>53000000</v>
      </c>
    </row>
    <row r="48" spans="1:13" ht="12.75">
      <c r="A48" s="234" t="s">
        <v>158</v>
      </c>
      <c r="B48" s="235"/>
      <c r="C48" s="235"/>
      <c r="D48" s="235"/>
      <c r="E48" s="235"/>
      <c r="F48" s="235"/>
      <c r="G48" s="235"/>
      <c r="H48" s="236"/>
      <c r="I48" s="1">
        <v>152</v>
      </c>
      <c r="J48" s="101">
        <f>J44-J47</f>
        <v>40000000</v>
      </c>
      <c r="K48" s="101">
        <f>K44-K47</f>
        <v>40000000</v>
      </c>
      <c r="L48" s="101">
        <f>L44-L47</f>
        <v>-296000000</v>
      </c>
      <c r="M48" s="101">
        <f>M44-M47</f>
        <v>-296000000</v>
      </c>
    </row>
    <row r="49" spans="1:13" ht="12.75">
      <c r="A49" s="256" t="s">
        <v>147</v>
      </c>
      <c r="B49" s="257"/>
      <c r="C49" s="257"/>
      <c r="D49" s="257"/>
      <c r="E49" s="257"/>
      <c r="F49" s="257"/>
      <c r="G49" s="257"/>
      <c r="H49" s="258"/>
      <c r="I49" s="1">
        <v>153</v>
      </c>
      <c r="J49" s="101">
        <f>IF(J48&gt;0,J48,0)</f>
        <v>40000000</v>
      </c>
      <c r="K49" s="101">
        <f>IF(K48&gt;0,K48,0)</f>
        <v>40000000</v>
      </c>
      <c r="L49" s="101">
        <f>IF(L48&gt;0,L48,0)</f>
        <v>0</v>
      </c>
      <c r="M49" s="101">
        <f>IF(M48&gt;0,M48,0)</f>
        <v>0</v>
      </c>
    </row>
    <row r="50" spans="1:13" ht="12.75">
      <c r="A50" s="275" t="s">
        <v>47</v>
      </c>
      <c r="B50" s="276"/>
      <c r="C50" s="276"/>
      <c r="D50" s="276"/>
      <c r="E50" s="276"/>
      <c r="F50" s="276"/>
      <c r="G50" s="276"/>
      <c r="H50" s="277"/>
      <c r="I50" s="2">
        <v>154</v>
      </c>
      <c r="J50" s="49">
        <f>IF(J48&lt;0,-J48,0)</f>
        <v>0</v>
      </c>
      <c r="K50" s="49">
        <f>IF(K48&lt;0,-K48,0)</f>
        <v>0</v>
      </c>
      <c r="L50" s="49">
        <f>IF(L48&lt;0,-L48,0)</f>
        <v>296000000</v>
      </c>
      <c r="M50" s="49">
        <f>IF(M48&lt;0,-M48,0)</f>
        <v>296000000</v>
      </c>
    </row>
    <row r="51" spans="1:13" ht="12.75" customHeight="1">
      <c r="A51" s="278" t="s">
        <v>190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80"/>
    </row>
    <row r="52" spans="1:13" ht="12.75" customHeight="1">
      <c r="A52" s="231" t="s">
        <v>142</v>
      </c>
      <c r="B52" s="232"/>
      <c r="C52" s="232"/>
      <c r="D52" s="232"/>
      <c r="E52" s="232"/>
      <c r="F52" s="232"/>
      <c r="G52" s="232"/>
      <c r="H52" s="232"/>
      <c r="I52" s="46"/>
      <c r="J52" s="46"/>
      <c r="K52" s="46"/>
      <c r="L52" s="46"/>
      <c r="M52" s="156"/>
    </row>
    <row r="53" spans="1:13" ht="12.75">
      <c r="A53" s="281" t="s">
        <v>155</v>
      </c>
      <c r="B53" s="282"/>
      <c r="C53" s="282"/>
      <c r="D53" s="282"/>
      <c r="E53" s="282"/>
      <c r="F53" s="282"/>
      <c r="G53" s="282"/>
      <c r="H53" s="283"/>
      <c r="I53" s="1">
        <v>155</v>
      </c>
      <c r="J53" s="7"/>
      <c r="K53" s="7"/>
      <c r="L53" s="7"/>
      <c r="M53" s="7"/>
    </row>
    <row r="54" spans="1:13" ht="12.75">
      <c r="A54" s="281" t="s">
        <v>156</v>
      </c>
      <c r="B54" s="282"/>
      <c r="C54" s="282"/>
      <c r="D54" s="282"/>
      <c r="E54" s="282"/>
      <c r="F54" s="282"/>
      <c r="G54" s="282"/>
      <c r="H54" s="283"/>
      <c r="I54" s="1">
        <v>156</v>
      </c>
      <c r="J54" s="8"/>
      <c r="K54" s="8"/>
      <c r="L54" s="8"/>
      <c r="M54" s="8"/>
    </row>
    <row r="55" spans="1:13" ht="12.75" customHeight="1">
      <c r="A55" s="278" t="s">
        <v>144</v>
      </c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80"/>
    </row>
    <row r="56" spans="1:13" ht="12.75">
      <c r="A56" s="231" t="s">
        <v>31</v>
      </c>
      <c r="B56" s="232"/>
      <c r="C56" s="232"/>
      <c r="D56" s="232"/>
      <c r="E56" s="232"/>
      <c r="F56" s="232"/>
      <c r="G56" s="232"/>
      <c r="H56" s="233"/>
      <c r="I56" s="9">
        <v>157</v>
      </c>
      <c r="J56" s="102">
        <f>J48</f>
        <v>40000000</v>
      </c>
      <c r="K56" s="102">
        <f>K48</f>
        <v>40000000</v>
      </c>
      <c r="L56" s="102">
        <f>L48</f>
        <v>-296000000</v>
      </c>
      <c r="M56" s="102">
        <f>M48</f>
        <v>-296000000</v>
      </c>
    </row>
    <row r="57" spans="1:15" ht="12.75">
      <c r="A57" s="234" t="s">
        <v>48</v>
      </c>
      <c r="B57" s="235"/>
      <c r="C57" s="235"/>
      <c r="D57" s="235"/>
      <c r="E57" s="235"/>
      <c r="F57" s="235"/>
      <c r="G57" s="235"/>
      <c r="H57" s="236"/>
      <c r="I57" s="1">
        <v>158</v>
      </c>
      <c r="J57" s="101">
        <f>SUM(J58:J64)</f>
        <v>240000000</v>
      </c>
      <c r="K57" s="101">
        <f>SUM(K58:K64)</f>
        <v>240000000</v>
      </c>
      <c r="L57" s="101">
        <f>SUM(L58:L64)</f>
        <v>66000000</v>
      </c>
      <c r="M57" s="101">
        <f>SUM(M58:M64)</f>
        <v>66000000</v>
      </c>
      <c r="N57" s="157"/>
      <c r="O57" s="157"/>
    </row>
    <row r="58" spans="1:13" s="56" customFormat="1" ht="12.75">
      <c r="A58" s="234" t="s">
        <v>300</v>
      </c>
      <c r="B58" s="235"/>
      <c r="C58" s="235"/>
      <c r="D58" s="235"/>
      <c r="E58" s="235"/>
      <c r="F58" s="235"/>
      <c r="G58" s="235"/>
      <c r="H58" s="236"/>
      <c r="I58" s="1">
        <v>159</v>
      </c>
      <c r="J58" s="7">
        <v>236000000</v>
      </c>
      <c r="K58" s="7">
        <v>236000000</v>
      </c>
      <c r="L58" s="7">
        <v>27000000</v>
      </c>
      <c r="M58" s="7">
        <v>27000000</v>
      </c>
    </row>
    <row r="59" spans="1:13" ht="12.75">
      <c r="A59" s="234" t="s">
        <v>301</v>
      </c>
      <c r="B59" s="235"/>
      <c r="C59" s="235"/>
      <c r="D59" s="235"/>
      <c r="E59" s="235"/>
      <c r="F59" s="235"/>
      <c r="G59" s="235"/>
      <c r="H59" s="236"/>
      <c r="I59" s="1">
        <v>160</v>
      </c>
      <c r="J59" s="7"/>
      <c r="K59" s="7"/>
      <c r="L59" s="7"/>
      <c r="M59" s="7"/>
    </row>
    <row r="60" spans="1:13" s="56" customFormat="1" ht="12.75">
      <c r="A60" s="234" t="s">
        <v>256</v>
      </c>
      <c r="B60" s="235"/>
      <c r="C60" s="235"/>
      <c r="D60" s="235"/>
      <c r="E60" s="235"/>
      <c r="F60" s="235"/>
      <c r="G60" s="235"/>
      <c r="H60" s="236"/>
      <c r="I60" s="1">
        <v>161</v>
      </c>
      <c r="J60" s="7">
        <v>13000000</v>
      </c>
      <c r="K60" s="7">
        <v>13000000</v>
      </c>
      <c r="L60" s="7">
        <v>39000000</v>
      </c>
      <c r="M60" s="7">
        <v>39000000</v>
      </c>
    </row>
    <row r="61" spans="1:13" ht="12.75">
      <c r="A61" s="234" t="s">
        <v>302</v>
      </c>
      <c r="B61" s="235"/>
      <c r="C61" s="235"/>
      <c r="D61" s="235"/>
      <c r="E61" s="235"/>
      <c r="F61" s="235"/>
      <c r="G61" s="235"/>
      <c r="H61" s="236"/>
      <c r="I61" s="1">
        <v>162</v>
      </c>
      <c r="J61" s="7"/>
      <c r="K61" s="7"/>
      <c r="L61" s="7"/>
      <c r="M61" s="7"/>
    </row>
    <row r="62" spans="1:13" ht="12.75">
      <c r="A62" s="234" t="s">
        <v>152</v>
      </c>
      <c r="B62" s="235"/>
      <c r="C62" s="235"/>
      <c r="D62" s="235"/>
      <c r="E62" s="235"/>
      <c r="F62" s="235"/>
      <c r="G62" s="235"/>
      <c r="H62" s="236"/>
      <c r="I62" s="1">
        <v>163</v>
      </c>
      <c r="J62" s="7"/>
      <c r="K62" s="7"/>
      <c r="L62" s="7"/>
      <c r="M62" s="7"/>
    </row>
    <row r="63" spans="1:13" ht="12.75">
      <c r="A63" s="234" t="s">
        <v>153</v>
      </c>
      <c r="B63" s="235"/>
      <c r="C63" s="235"/>
      <c r="D63" s="235"/>
      <c r="E63" s="235"/>
      <c r="F63" s="235"/>
      <c r="G63" s="235"/>
      <c r="H63" s="236"/>
      <c r="I63" s="1">
        <v>164</v>
      </c>
      <c r="J63" s="7"/>
      <c r="K63" s="7"/>
      <c r="L63" s="7"/>
      <c r="M63" s="7"/>
    </row>
    <row r="64" spans="1:13" ht="12.75">
      <c r="A64" s="234" t="s">
        <v>154</v>
      </c>
      <c r="B64" s="235"/>
      <c r="C64" s="235"/>
      <c r="D64" s="235"/>
      <c r="E64" s="235"/>
      <c r="F64" s="235"/>
      <c r="G64" s="235"/>
      <c r="H64" s="236"/>
      <c r="I64" s="1">
        <v>165</v>
      </c>
      <c r="J64" s="7">
        <v>-9000000</v>
      </c>
      <c r="K64" s="7">
        <v>-9000000</v>
      </c>
      <c r="L64" s="7"/>
      <c r="M64" s="7"/>
    </row>
    <row r="65" spans="1:13" ht="12.75">
      <c r="A65" s="234" t="s">
        <v>49</v>
      </c>
      <c r="B65" s="235"/>
      <c r="C65" s="235"/>
      <c r="D65" s="235"/>
      <c r="E65" s="235"/>
      <c r="F65" s="235"/>
      <c r="G65" s="235"/>
      <c r="H65" s="236"/>
      <c r="I65" s="1">
        <v>166</v>
      </c>
      <c r="J65" s="7"/>
      <c r="K65" s="7"/>
      <c r="L65" s="7"/>
      <c r="M65" s="7"/>
    </row>
    <row r="66" spans="1:13" ht="12.75">
      <c r="A66" s="234" t="s">
        <v>148</v>
      </c>
      <c r="B66" s="235"/>
      <c r="C66" s="235"/>
      <c r="D66" s="235"/>
      <c r="E66" s="235"/>
      <c r="F66" s="235"/>
      <c r="G66" s="235"/>
      <c r="H66" s="236"/>
      <c r="I66" s="1">
        <v>167</v>
      </c>
      <c r="J66" s="7">
        <f>J57-J65</f>
        <v>240000000</v>
      </c>
      <c r="K66" s="7">
        <f>K57-K65</f>
        <v>240000000</v>
      </c>
      <c r="L66" s="7">
        <f>L57-L65</f>
        <v>66000000</v>
      </c>
      <c r="M66" s="7">
        <f>M57-M65</f>
        <v>66000000</v>
      </c>
    </row>
    <row r="67" spans="1:13" ht="12.75">
      <c r="A67" s="234" t="s">
        <v>149</v>
      </c>
      <c r="B67" s="235"/>
      <c r="C67" s="235"/>
      <c r="D67" s="235"/>
      <c r="E67" s="235"/>
      <c r="F67" s="235"/>
      <c r="G67" s="235"/>
      <c r="H67" s="236"/>
      <c r="I67" s="1">
        <v>168</v>
      </c>
      <c r="J67" s="103">
        <f>J56+J66</f>
        <v>280000000</v>
      </c>
      <c r="K67" s="103">
        <f>K56+K66</f>
        <v>280000000</v>
      </c>
      <c r="L67" s="103">
        <f>L56+L66</f>
        <v>-230000000</v>
      </c>
      <c r="M67" s="103">
        <f>M56+M66</f>
        <v>-230000000</v>
      </c>
    </row>
    <row r="68" spans="1:13" ht="12.75" customHeight="1">
      <c r="A68" s="287" t="s">
        <v>191</v>
      </c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9"/>
    </row>
    <row r="69" spans="1:13" ht="12.75" customHeight="1">
      <c r="A69" s="290" t="s">
        <v>143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2"/>
    </row>
    <row r="70" spans="1:13" ht="12.75">
      <c r="A70" s="281" t="s">
        <v>155</v>
      </c>
      <c r="B70" s="282"/>
      <c r="C70" s="282"/>
      <c r="D70" s="282"/>
      <c r="E70" s="282"/>
      <c r="F70" s="282"/>
      <c r="G70" s="282"/>
      <c r="H70" s="283"/>
      <c r="I70" s="1">
        <v>169</v>
      </c>
      <c r="J70" s="49"/>
      <c r="K70" s="49"/>
      <c r="L70" s="49"/>
      <c r="M70" s="49"/>
    </row>
    <row r="71" spans="1:13" ht="12.75">
      <c r="A71" s="284" t="s">
        <v>156</v>
      </c>
      <c r="B71" s="285"/>
      <c r="C71" s="285"/>
      <c r="D71" s="285"/>
      <c r="E71" s="285"/>
      <c r="F71" s="285"/>
      <c r="G71" s="285"/>
      <c r="H71" s="286"/>
      <c r="I71" s="4">
        <v>170</v>
      </c>
      <c r="J71" s="8"/>
      <c r="K71" s="8"/>
      <c r="L71" s="8"/>
      <c r="M71" s="8"/>
    </row>
  </sheetData>
  <sheetProtection/>
  <protectedRanges>
    <protectedRange sqref="J8" name="Range1_4"/>
    <protectedRange sqref="K8" name="Range1_5"/>
    <protectedRange sqref="J9" name="Range1_4_1"/>
    <protectedRange sqref="K9" name="Range1_5_1"/>
    <protectedRange sqref="J20:K20" name="Range1_7"/>
    <protectedRange sqref="J21" name="Range1_7_1"/>
    <protectedRange sqref="K21" name="Range1_1"/>
    <protectedRange sqref="K25" name="Range1_2"/>
    <protectedRange sqref="J25" name="Range1_7_2"/>
    <protectedRange sqref="J28:K32" name="Range1_3"/>
    <protectedRange sqref="J34:K37" name="Range1_6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66:M67 K56:M57 J53:L54 J56:J67 K58:L65 J70:M70 J71:L71 M60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M37 K33:M33 M28:M29 M32 M34:M35 L12:M27 L34:L41 J7:M10 K32 L28:L32 K34:K35 K37 J12:J46 K12:K29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2">
      <selection activeCell="L19" sqref="L19"/>
    </sheetView>
  </sheetViews>
  <sheetFormatPr defaultColWidth="9.140625" defaultRowHeight="12.75"/>
  <cols>
    <col min="8" max="8" width="0.5625" style="0" customWidth="1"/>
    <col min="10" max="10" width="11.7109375" style="133" bestFit="1" customWidth="1"/>
    <col min="11" max="11" width="11.7109375" style="0" bestFit="1" customWidth="1"/>
  </cols>
  <sheetData>
    <row r="1" spans="1:11" ht="12.75" customHeight="1">
      <c r="A1" s="293" t="s">
        <v>119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2.75">
      <c r="A2" s="299" t="s">
        <v>343</v>
      </c>
      <c r="B2" s="300"/>
      <c r="C2" s="300"/>
      <c r="D2" s="300"/>
      <c r="E2" s="300"/>
      <c r="F2" s="300"/>
      <c r="G2" s="300"/>
      <c r="H2" s="300"/>
      <c r="I2" s="300"/>
      <c r="J2" s="301"/>
      <c r="K2" s="152"/>
    </row>
    <row r="3" spans="1:11" ht="12.75">
      <c r="A3" s="104"/>
      <c r="B3" s="114"/>
      <c r="C3" s="114"/>
      <c r="D3" s="114"/>
      <c r="E3" s="114"/>
      <c r="F3" s="114"/>
      <c r="G3" s="114"/>
      <c r="H3" s="114"/>
      <c r="I3" s="114"/>
      <c r="J3" s="134"/>
      <c r="K3" s="113"/>
    </row>
    <row r="4" spans="1:11" ht="12.75">
      <c r="A4" s="302" t="s">
        <v>339</v>
      </c>
      <c r="B4" s="303"/>
      <c r="C4" s="303"/>
      <c r="D4" s="303"/>
      <c r="E4" s="303"/>
      <c r="F4" s="303"/>
      <c r="G4" s="303"/>
      <c r="H4" s="303"/>
      <c r="I4" s="303"/>
      <c r="J4" s="303"/>
      <c r="K4" s="304"/>
    </row>
    <row r="5" spans="1:11" ht="24" thickBot="1">
      <c r="A5" s="305" t="s">
        <v>270</v>
      </c>
      <c r="B5" s="305"/>
      <c r="C5" s="305"/>
      <c r="D5" s="305"/>
      <c r="E5" s="305"/>
      <c r="F5" s="305"/>
      <c r="G5" s="305"/>
      <c r="H5" s="305"/>
      <c r="I5" s="115" t="s">
        <v>16</v>
      </c>
      <c r="J5" s="116" t="s">
        <v>105</v>
      </c>
      <c r="K5" s="116" t="s">
        <v>106</v>
      </c>
    </row>
    <row r="6" spans="1:11" ht="12.75">
      <c r="A6" s="306">
        <v>1</v>
      </c>
      <c r="B6" s="306"/>
      <c r="C6" s="306"/>
      <c r="D6" s="306"/>
      <c r="E6" s="306"/>
      <c r="F6" s="306"/>
      <c r="G6" s="306"/>
      <c r="H6" s="306"/>
      <c r="I6" s="117">
        <v>2</v>
      </c>
      <c r="J6" s="118" t="s">
        <v>18</v>
      </c>
      <c r="K6" s="118" t="s">
        <v>19</v>
      </c>
    </row>
    <row r="7" spans="1:11" ht="12.75">
      <c r="A7" s="295" t="s">
        <v>111</v>
      </c>
      <c r="B7" s="296"/>
      <c r="C7" s="296"/>
      <c r="D7" s="296"/>
      <c r="E7" s="296"/>
      <c r="F7" s="296"/>
      <c r="G7" s="296"/>
      <c r="H7" s="296"/>
      <c r="I7" s="297"/>
      <c r="J7" s="297"/>
      <c r="K7" s="298"/>
    </row>
    <row r="8" spans="1:11" ht="12.75">
      <c r="A8" s="237" t="s">
        <v>234</v>
      </c>
      <c r="B8" s="238"/>
      <c r="C8" s="238"/>
      <c r="D8" s="238"/>
      <c r="E8" s="238"/>
      <c r="F8" s="238"/>
      <c r="G8" s="238"/>
      <c r="H8" s="238"/>
      <c r="I8" s="1">
        <v>1</v>
      </c>
      <c r="J8" s="135">
        <f>RDG!J45</f>
        <v>45000000</v>
      </c>
      <c r="K8" s="7">
        <f>-242000000-1000000</f>
        <v>-243000000</v>
      </c>
    </row>
    <row r="9" spans="1:11" ht="12.75">
      <c r="A9" s="237" t="s">
        <v>235</v>
      </c>
      <c r="B9" s="238"/>
      <c r="C9" s="238"/>
      <c r="D9" s="238"/>
      <c r="E9" s="238"/>
      <c r="F9" s="238"/>
      <c r="G9" s="238"/>
      <c r="H9" s="238"/>
      <c r="I9" s="1">
        <v>2</v>
      </c>
      <c r="J9" s="135">
        <f>RDG!J20</f>
        <v>520000000</v>
      </c>
      <c r="K9" s="7">
        <v>418000000</v>
      </c>
    </row>
    <row r="10" spans="1:11" ht="12.75">
      <c r="A10" s="237" t="s">
        <v>236</v>
      </c>
      <c r="B10" s="238"/>
      <c r="C10" s="238"/>
      <c r="D10" s="238"/>
      <c r="E10" s="238"/>
      <c r="F10" s="238"/>
      <c r="G10" s="238"/>
      <c r="H10" s="238"/>
      <c r="I10" s="1">
        <v>3</v>
      </c>
      <c r="J10" s="135">
        <v>314000000</v>
      </c>
      <c r="K10" s="7"/>
    </row>
    <row r="11" spans="1:11" ht="12.75">
      <c r="A11" s="237" t="s">
        <v>237</v>
      </c>
      <c r="B11" s="238"/>
      <c r="C11" s="238"/>
      <c r="D11" s="238"/>
      <c r="E11" s="238"/>
      <c r="F11" s="238"/>
      <c r="G11" s="238"/>
      <c r="H11" s="238"/>
      <c r="I11" s="1">
        <v>4</v>
      </c>
      <c r="J11" s="135"/>
      <c r="K11" s="7">
        <v>164000000</v>
      </c>
    </row>
    <row r="12" spans="1:11" ht="12.75">
      <c r="A12" s="237" t="s">
        <v>238</v>
      </c>
      <c r="B12" s="238"/>
      <c r="C12" s="238"/>
      <c r="D12" s="238"/>
      <c r="E12" s="238"/>
      <c r="F12" s="238"/>
      <c r="G12" s="238"/>
      <c r="H12" s="238"/>
      <c r="I12" s="1">
        <v>5</v>
      </c>
      <c r="J12" s="135"/>
      <c r="K12" s="7">
        <v>206000000</v>
      </c>
    </row>
    <row r="13" spans="1:11" ht="12.75">
      <c r="A13" s="237" t="s">
        <v>262</v>
      </c>
      <c r="B13" s="238"/>
      <c r="C13" s="238"/>
      <c r="D13" s="238"/>
      <c r="E13" s="238"/>
      <c r="F13" s="238"/>
      <c r="G13" s="238"/>
      <c r="H13" s="238"/>
      <c r="I13" s="1">
        <v>6</v>
      </c>
      <c r="J13" s="135">
        <v>1515000000</v>
      </c>
      <c r="K13" s="7">
        <f>2070000000+1000000</f>
        <v>2071000000</v>
      </c>
    </row>
    <row r="14" spans="1:11" ht="12.75">
      <c r="A14" s="234" t="s">
        <v>112</v>
      </c>
      <c r="B14" s="235"/>
      <c r="C14" s="235"/>
      <c r="D14" s="235"/>
      <c r="E14" s="235"/>
      <c r="F14" s="235"/>
      <c r="G14" s="235"/>
      <c r="H14" s="235"/>
      <c r="I14" s="1">
        <v>7</v>
      </c>
      <c r="J14" s="136">
        <f>SUM(J8:J13)</f>
        <v>2394000000</v>
      </c>
      <c r="K14" s="99">
        <f>SUM(K8:K13)</f>
        <v>2616000000</v>
      </c>
    </row>
    <row r="15" spans="1:11" ht="12.75">
      <c r="A15" s="237" t="s">
        <v>263</v>
      </c>
      <c r="B15" s="238"/>
      <c r="C15" s="238"/>
      <c r="D15" s="238"/>
      <c r="E15" s="238"/>
      <c r="F15" s="238"/>
      <c r="G15" s="238"/>
      <c r="H15" s="238"/>
      <c r="I15" s="1">
        <v>8</v>
      </c>
      <c r="J15" s="135"/>
      <c r="K15" s="7">
        <v>1129000000</v>
      </c>
    </row>
    <row r="16" spans="1:11" ht="12.75">
      <c r="A16" s="237" t="s">
        <v>264</v>
      </c>
      <c r="B16" s="238"/>
      <c r="C16" s="238"/>
      <c r="D16" s="238"/>
      <c r="E16" s="238"/>
      <c r="F16" s="238"/>
      <c r="G16" s="238"/>
      <c r="H16" s="238"/>
      <c r="I16" s="1">
        <v>9</v>
      </c>
      <c r="J16" s="135">
        <v>563000000</v>
      </c>
      <c r="K16" s="7"/>
    </row>
    <row r="17" spans="1:11" ht="12.75">
      <c r="A17" s="237" t="s">
        <v>265</v>
      </c>
      <c r="B17" s="238"/>
      <c r="C17" s="238"/>
      <c r="D17" s="238"/>
      <c r="E17" s="238"/>
      <c r="F17" s="238"/>
      <c r="G17" s="238"/>
      <c r="H17" s="238"/>
      <c r="I17" s="1">
        <v>10</v>
      </c>
      <c r="J17" s="135">
        <v>633000000</v>
      </c>
      <c r="K17" s="7"/>
    </row>
    <row r="18" spans="1:11" ht="12.75">
      <c r="A18" s="237" t="s">
        <v>266</v>
      </c>
      <c r="B18" s="238"/>
      <c r="C18" s="238"/>
      <c r="D18" s="238"/>
      <c r="E18" s="238"/>
      <c r="F18" s="238"/>
      <c r="G18" s="238"/>
      <c r="H18" s="238"/>
      <c r="I18" s="1">
        <v>11</v>
      </c>
      <c r="J18" s="135">
        <v>1099000000</v>
      </c>
      <c r="K18" s="7">
        <v>1562000000</v>
      </c>
    </row>
    <row r="19" spans="1:11" ht="12.75">
      <c r="A19" s="234" t="s">
        <v>113</v>
      </c>
      <c r="B19" s="235"/>
      <c r="C19" s="235"/>
      <c r="D19" s="235"/>
      <c r="E19" s="235"/>
      <c r="F19" s="235"/>
      <c r="G19" s="235"/>
      <c r="H19" s="235"/>
      <c r="I19" s="1">
        <v>12</v>
      </c>
      <c r="J19" s="136">
        <f>SUM(J15:J18)</f>
        <v>2295000000</v>
      </c>
      <c r="K19" s="99">
        <f>SUM(K15:K18)</f>
        <v>2691000000</v>
      </c>
    </row>
    <row r="20" spans="1:11" ht="12.75">
      <c r="A20" s="234" t="s">
        <v>230</v>
      </c>
      <c r="B20" s="235"/>
      <c r="C20" s="235"/>
      <c r="D20" s="235"/>
      <c r="E20" s="235"/>
      <c r="F20" s="235"/>
      <c r="G20" s="235"/>
      <c r="H20" s="235"/>
      <c r="I20" s="1">
        <v>13</v>
      </c>
      <c r="J20" s="99">
        <f>IF(J14&gt;J19,J14-J19,0)</f>
        <v>99000000</v>
      </c>
      <c r="K20" s="99">
        <f>IF(K14&gt;K19,K14-K19,0)</f>
        <v>0</v>
      </c>
    </row>
    <row r="21" spans="1:11" ht="12.75">
      <c r="A21" s="234" t="s">
        <v>231</v>
      </c>
      <c r="B21" s="235"/>
      <c r="C21" s="235"/>
      <c r="D21" s="235"/>
      <c r="E21" s="235"/>
      <c r="F21" s="235"/>
      <c r="G21" s="235"/>
      <c r="H21" s="235"/>
      <c r="I21" s="1">
        <v>14</v>
      </c>
      <c r="J21" s="136">
        <v>0</v>
      </c>
      <c r="K21" s="99">
        <f>IF(K19&gt;K14,K19-K14,0)</f>
        <v>75000000</v>
      </c>
    </row>
    <row r="22" spans="1:11" ht="12.75">
      <c r="A22" s="295" t="s">
        <v>114</v>
      </c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37" t="s">
        <v>133</v>
      </c>
      <c r="B23" s="238"/>
      <c r="C23" s="238"/>
      <c r="D23" s="238"/>
      <c r="E23" s="238"/>
      <c r="F23" s="238"/>
      <c r="G23" s="238"/>
      <c r="H23" s="238"/>
      <c r="I23" s="1">
        <v>15</v>
      </c>
      <c r="J23" s="135">
        <v>6000000</v>
      </c>
      <c r="K23" s="7">
        <v>2000000</v>
      </c>
    </row>
    <row r="24" spans="1:11" ht="12.75">
      <c r="A24" s="237" t="s">
        <v>134</v>
      </c>
      <c r="B24" s="238"/>
      <c r="C24" s="238"/>
      <c r="D24" s="238"/>
      <c r="E24" s="238"/>
      <c r="F24" s="238"/>
      <c r="G24" s="238"/>
      <c r="H24" s="238"/>
      <c r="I24" s="1">
        <v>16</v>
      </c>
      <c r="J24" s="135"/>
      <c r="K24" s="7">
        <v>0</v>
      </c>
    </row>
    <row r="25" spans="1:11" ht="12.75">
      <c r="A25" s="237" t="s">
        <v>135</v>
      </c>
      <c r="B25" s="238"/>
      <c r="C25" s="238"/>
      <c r="D25" s="238"/>
      <c r="E25" s="238"/>
      <c r="F25" s="238"/>
      <c r="G25" s="238"/>
      <c r="H25" s="238"/>
      <c r="I25" s="1">
        <v>17</v>
      </c>
      <c r="J25" s="135"/>
      <c r="K25" s="7">
        <v>23000000</v>
      </c>
    </row>
    <row r="26" spans="1:11" ht="12.75">
      <c r="A26" s="237" t="s">
        <v>136</v>
      </c>
      <c r="B26" s="238"/>
      <c r="C26" s="238"/>
      <c r="D26" s="238"/>
      <c r="E26" s="238"/>
      <c r="F26" s="238"/>
      <c r="G26" s="238"/>
      <c r="H26" s="238"/>
      <c r="I26" s="1">
        <v>18</v>
      </c>
      <c r="J26" s="135"/>
      <c r="K26" s="7"/>
    </row>
    <row r="27" spans="1:11" ht="12.75">
      <c r="A27" s="237" t="s">
        <v>137</v>
      </c>
      <c r="B27" s="238"/>
      <c r="C27" s="238"/>
      <c r="D27" s="238"/>
      <c r="E27" s="238"/>
      <c r="F27" s="238"/>
      <c r="G27" s="238"/>
      <c r="H27" s="238"/>
      <c r="I27" s="1">
        <v>19</v>
      </c>
      <c r="J27" s="135">
        <v>35000000</v>
      </c>
      <c r="K27" s="7">
        <v>514000000</v>
      </c>
    </row>
    <row r="28" spans="1:11" ht="12.75">
      <c r="A28" s="234" t="s">
        <v>123</v>
      </c>
      <c r="B28" s="235"/>
      <c r="C28" s="235"/>
      <c r="D28" s="235"/>
      <c r="E28" s="235"/>
      <c r="F28" s="235"/>
      <c r="G28" s="235"/>
      <c r="H28" s="235"/>
      <c r="I28" s="1">
        <v>20</v>
      </c>
      <c r="J28" s="136">
        <f>SUM(J23:J27)</f>
        <v>41000000</v>
      </c>
      <c r="K28" s="99">
        <f>SUM(K23:K27)</f>
        <v>539000000</v>
      </c>
    </row>
    <row r="29" spans="1:11" ht="12.75">
      <c r="A29" s="237" t="s">
        <v>70</v>
      </c>
      <c r="B29" s="238"/>
      <c r="C29" s="238"/>
      <c r="D29" s="238"/>
      <c r="E29" s="238"/>
      <c r="F29" s="238"/>
      <c r="G29" s="238"/>
      <c r="H29" s="238"/>
      <c r="I29" s="1">
        <v>21</v>
      </c>
      <c r="J29" s="135">
        <v>160000000</v>
      </c>
      <c r="K29" s="7">
        <v>343000000</v>
      </c>
    </row>
    <row r="30" spans="1:11" ht="12.75">
      <c r="A30" s="237" t="s">
        <v>71</v>
      </c>
      <c r="B30" s="238"/>
      <c r="C30" s="238"/>
      <c r="D30" s="238"/>
      <c r="E30" s="238"/>
      <c r="F30" s="238"/>
      <c r="G30" s="238"/>
      <c r="H30" s="238"/>
      <c r="I30" s="1">
        <v>22</v>
      </c>
      <c r="J30" s="135"/>
      <c r="K30" s="7"/>
    </row>
    <row r="31" spans="1:11" ht="12.75">
      <c r="A31" s="237" t="s">
        <v>245</v>
      </c>
      <c r="B31" s="238"/>
      <c r="C31" s="238"/>
      <c r="D31" s="238"/>
      <c r="E31" s="238"/>
      <c r="F31" s="238"/>
      <c r="G31" s="238"/>
      <c r="H31" s="238"/>
      <c r="I31" s="1">
        <v>23</v>
      </c>
      <c r="J31" s="135">
        <v>18000000</v>
      </c>
      <c r="K31" s="7"/>
    </row>
    <row r="32" spans="1:11" ht="12.75">
      <c r="A32" s="234" t="s">
        <v>215</v>
      </c>
      <c r="B32" s="235"/>
      <c r="C32" s="235"/>
      <c r="D32" s="235"/>
      <c r="E32" s="235"/>
      <c r="F32" s="235"/>
      <c r="G32" s="235"/>
      <c r="H32" s="235"/>
      <c r="I32" s="1">
        <v>24</v>
      </c>
      <c r="J32" s="136">
        <f>SUM(J29:J31)</f>
        <v>178000000</v>
      </c>
      <c r="K32" s="99">
        <f>SUM(K29:K31)</f>
        <v>343000000</v>
      </c>
    </row>
    <row r="33" spans="1:11" ht="12.75">
      <c r="A33" s="234" t="s">
        <v>232</v>
      </c>
      <c r="B33" s="235"/>
      <c r="C33" s="235"/>
      <c r="D33" s="235"/>
      <c r="E33" s="235"/>
      <c r="F33" s="235"/>
      <c r="G33" s="235"/>
      <c r="H33" s="235"/>
      <c r="I33" s="1">
        <v>25</v>
      </c>
      <c r="J33" s="136">
        <v>0</v>
      </c>
      <c r="K33" s="99">
        <f>IF(K28&gt;K32,K28-K32,0)</f>
        <v>196000000</v>
      </c>
    </row>
    <row r="34" spans="1:11" ht="12.75">
      <c r="A34" s="234" t="s">
        <v>233</v>
      </c>
      <c r="B34" s="235"/>
      <c r="C34" s="235"/>
      <c r="D34" s="235"/>
      <c r="E34" s="235"/>
      <c r="F34" s="235"/>
      <c r="G34" s="235"/>
      <c r="H34" s="235"/>
      <c r="I34" s="1">
        <v>26</v>
      </c>
      <c r="J34" s="136">
        <f>IF(J32&gt;J28,J32-J28,0)</f>
        <v>137000000</v>
      </c>
      <c r="K34" s="99">
        <f>IF(K32&gt;K28,K32-K28,0)</f>
        <v>0</v>
      </c>
    </row>
    <row r="35" spans="1:11" ht="12.75">
      <c r="A35" s="295" t="s">
        <v>115</v>
      </c>
      <c r="B35" s="296"/>
      <c r="C35" s="296"/>
      <c r="D35" s="296"/>
      <c r="E35" s="296"/>
      <c r="F35" s="296"/>
      <c r="G35" s="296"/>
      <c r="H35" s="296"/>
      <c r="I35" s="297"/>
      <c r="J35" s="297"/>
      <c r="K35" s="298"/>
    </row>
    <row r="36" spans="1:11" ht="12.75">
      <c r="A36" s="237" t="s">
        <v>129</v>
      </c>
      <c r="B36" s="238"/>
      <c r="C36" s="238"/>
      <c r="D36" s="238"/>
      <c r="E36" s="238"/>
      <c r="F36" s="238"/>
      <c r="G36" s="238"/>
      <c r="H36" s="238"/>
      <c r="I36" s="1">
        <v>27</v>
      </c>
      <c r="J36" s="135"/>
      <c r="K36" s="7"/>
    </row>
    <row r="37" spans="1:11" ht="12.75">
      <c r="A37" s="237" t="s">
        <v>223</v>
      </c>
      <c r="B37" s="238"/>
      <c r="C37" s="238"/>
      <c r="D37" s="238"/>
      <c r="E37" s="238"/>
      <c r="F37" s="238"/>
      <c r="G37" s="238"/>
      <c r="H37" s="238"/>
      <c r="I37" s="1">
        <v>28</v>
      </c>
      <c r="J37" s="135">
        <v>3605000000</v>
      </c>
      <c r="K37" s="7">
        <v>5062000000</v>
      </c>
    </row>
    <row r="38" spans="1:11" ht="12.75">
      <c r="A38" s="237" t="s">
        <v>224</v>
      </c>
      <c r="B38" s="238"/>
      <c r="C38" s="238"/>
      <c r="D38" s="238"/>
      <c r="E38" s="238"/>
      <c r="F38" s="238"/>
      <c r="G38" s="238"/>
      <c r="H38" s="238"/>
      <c r="I38" s="1">
        <v>29</v>
      </c>
      <c r="J38" s="135">
        <v>48000000</v>
      </c>
      <c r="K38" s="7"/>
    </row>
    <row r="39" spans="1:11" ht="12.75">
      <c r="A39" s="234" t="s">
        <v>279</v>
      </c>
      <c r="B39" s="235"/>
      <c r="C39" s="235"/>
      <c r="D39" s="235"/>
      <c r="E39" s="235"/>
      <c r="F39" s="235"/>
      <c r="G39" s="235"/>
      <c r="H39" s="235"/>
      <c r="I39" s="1">
        <v>30</v>
      </c>
      <c r="J39" s="136">
        <f>SUM(J36:J38)</f>
        <v>3653000000</v>
      </c>
      <c r="K39" s="99">
        <f>SUM(K36:K38)</f>
        <v>5062000000</v>
      </c>
    </row>
    <row r="40" spans="1:11" ht="12.75">
      <c r="A40" s="237" t="s">
        <v>225</v>
      </c>
      <c r="B40" s="238"/>
      <c r="C40" s="238"/>
      <c r="D40" s="238"/>
      <c r="E40" s="238"/>
      <c r="F40" s="238"/>
      <c r="G40" s="238"/>
      <c r="H40" s="238"/>
      <c r="I40" s="1">
        <v>31</v>
      </c>
      <c r="J40" s="135">
        <v>2897000000</v>
      </c>
      <c r="K40" s="7">
        <v>5223000000</v>
      </c>
    </row>
    <row r="41" spans="1:11" ht="12.75">
      <c r="A41" s="237" t="s">
        <v>226</v>
      </c>
      <c r="B41" s="238"/>
      <c r="C41" s="238"/>
      <c r="D41" s="238"/>
      <c r="E41" s="238"/>
      <c r="F41" s="238"/>
      <c r="G41" s="238"/>
      <c r="H41" s="238"/>
      <c r="I41" s="1">
        <v>32</v>
      </c>
      <c r="J41" s="135"/>
      <c r="K41" s="7"/>
    </row>
    <row r="42" spans="1:11" ht="12.75">
      <c r="A42" s="237" t="s">
        <v>227</v>
      </c>
      <c r="B42" s="238"/>
      <c r="C42" s="238"/>
      <c r="D42" s="238"/>
      <c r="E42" s="238"/>
      <c r="F42" s="238"/>
      <c r="G42" s="238"/>
      <c r="H42" s="238"/>
      <c r="I42" s="1">
        <v>33</v>
      </c>
      <c r="J42" s="135"/>
      <c r="K42" s="7"/>
    </row>
    <row r="43" spans="1:11" ht="12.75">
      <c r="A43" s="237" t="s">
        <v>228</v>
      </c>
      <c r="B43" s="238"/>
      <c r="C43" s="238"/>
      <c r="D43" s="238"/>
      <c r="E43" s="238"/>
      <c r="F43" s="238"/>
      <c r="G43" s="238"/>
      <c r="H43" s="238"/>
      <c r="I43" s="1">
        <v>34</v>
      </c>
      <c r="J43" s="135"/>
      <c r="K43" s="7"/>
    </row>
    <row r="44" spans="1:11" ht="12.75">
      <c r="A44" s="237" t="s">
        <v>229</v>
      </c>
      <c r="B44" s="238"/>
      <c r="C44" s="238"/>
      <c r="D44" s="238"/>
      <c r="E44" s="238"/>
      <c r="F44" s="238"/>
      <c r="G44" s="238"/>
      <c r="H44" s="238"/>
      <c r="I44" s="1">
        <v>35</v>
      </c>
      <c r="J44" s="135">
        <v>25000000</v>
      </c>
      <c r="K44" s="7">
        <v>44000000</v>
      </c>
    </row>
    <row r="45" spans="1:11" ht="12.75">
      <c r="A45" s="234" t="s">
        <v>280</v>
      </c>
      <c r="B45" s="235"/>
      <c r="C45" s="235"/>
      <c r="D45" s="235"/>
      <c r="E45" s="235"/>
      <c r="F45" s="235"/>
      <c r="G45" s="235"/>
      <c r="H45" s="235"/>
      <c r="I45" s="1">
        <v>36</v>
      </c>
      <c r="J45" s="136">
        <f>SUM(J40:J44)</f>
        <v>2922000000</v>
      </c>
      <c r="K45" s="99">
        <f>SUM(K40:K44)</f>
        <v>5267000000</v>
      </c>
    </row>
    <row r="46" spans="1:11" ht="12.75">
      <c r="A46" s="234" t="s">
        <v>246</v>
      </c>
      <c r="B46" s="235"/>
      <c r="C46" s="235"/>
      <c r="D46" s="235"/>
      <c r="E46" s="235"/>
      <c r="F46" s="235"/>
      <c r="G46" s="235"/>
      <c r="H46" s="235"/>
      <c r="I46" s="1">
        <v>37</v>
      </c>
      <c r="J46" s="136">
        <f>IF(J39&gt;J45,J39-J45,0)</f>
        <v>731000000</v>
      </c>
      <c r="K46" s="99">
        <f>IF(K39&gt;K45,K39-K45,0)</f>
        <v>0</v>
      </c>
    </row>
    <row r="47" spans="1:11" ht="12.75">
      <c r="A47" s="234" t="s">
        <v>247</v>
      </c>
      <c r="B47" s="235"/>
      <c r="C47" s="235"/>
      <c r="D47" s="235"/>
      <c r="E47" s="235"/>
      <c r="F47" s="235"/>
      <c r="G47" s="235"/>
      <c r="H47" s="235"/>
      <c r="I47" s="1">
        <v>38</v>
      </c>
      <c r="J47" s="136">
        <f>IF(J45&gt;J39,J45-J39,0)</f>
        <v>0</v>
      </c>
      <c r="K47" s="99">
        <f>IF(K45&gt;K39,K45-K39,0)</f>
        <v>205000000</v>
      </c>
    </row>
    <row r="48" spans="1:11" ht="12.75">
      <c r="A48" s="237" t="s">
        <v>281</v>
      </c>
      <c r="B48" s="238"/>
      <c r="C48" s="238"/>
      <c r="D48" s="238"/>
      <c r="E48" s="238"/>
      <c r="F48" s="238"/>
      <c r="G48" s="238"/>
      <c r="H48" s="238"/>
      <c r="I48" s="1">
        <v>39</v>
      </c>
      <c r="J48" s="99">
        <f>IF(J20-J21+J33-J34+J46-J47&gt;0,J20-J21+J33-J34+J46-J47,0)</f>
        <v>693000000</v>
      </c>
      <c r="K48" s="99">
        <f>IF(K20-K21+K33-K34+K46-K47&gt;0,K20-K21+K33-K34+K46-K47,0)</f>
        <v>0</v>
      </c>
    </row>
    <row r="49" spans="1:11" ht="12.75">
      <c r="A49" s="237" t="s">
        <v>282</v>
      </c>
      <c r="B49" s="238"/>
      <c r="C49" s="238"/>
      <c r="D49" s="238"/>
      <c r="E49" s="238"/>
      <c r="F49" s="238"/>
      <c r="G49" s="238"/>
      <c r="H49" s="238"/>
      <c r="I49" s="1">
        <v>40</v>
      </c>
      <c r="J49" s="99">
        <f>IF(J21-J20+J34-J33+J47-J46&gt;0,J21-J20+J34-J33+J47-J46,0)</f>
        <v>0</v>
      </c>
      <c r="K49" s="99">
        <f>IF(K21-K20+K34-K33+K47-K46&gt;0,K21-K20+K34-K33+K47-K46,0)</f>
        <v>84000000</v>
      </c>
    </row>
    <row r="50" spans="1:11" ht="12.75">
      <c r="A50" s="237" t="s">
        <v>116</v>
      </c>
      <c r="B50" s="238"/>
      <c r="C50" s="238"/>
      <c r="D50" s="238"/>
      <c r="E50" s="238"/>
      <c r="F50" s="238"/>
      <c r="G50" s="238"/>
      <c r="H50" s="238"/>
      <c r="I50" s="1">
        <v>41</v>
      </c>
      <c r="J50" s="135">
        <v>270000000</v>
      </c>
      <c r="K50" s="7">
        <v>252000000</v>
      </c>
    </row>
    <row r="51" spans="1:11" ht="12.75">
      <c r="A51" s="237" t="s">
        <v>130</v>
      </c>
      <c r="B51" s="238"/>
      <c r="C51" s="238"/>
      <c r="D51" s="238"/>
      <c r="E51" s="238"/>
      <c r="F51" s="238"/>
      <c r="G51" s="238"/>
      <c r="H51" s="238"/>
      <c r="I51" s="1">
        <v>42</v>
      </c>
      <c r="J51" s="135">
        <v>693000000</v>
      </c>
      <c r="K51" s="7"/>
    </row>
    <row r="52" spans="1:11" ht="12.75">
      <c r="A52" s="237" t="s">
        <v>131</v>
      </c>
      <c r="B52" s="238"/>
      <c r="C52" s="238"/>
      <c r="D52" s="238"/>
      <c r="E52" s="238"/>
      <c r="F52" s="238"/>
      <c r="G52" s="238"/>
      <c r="H52" s="238"/>
      <c r="I52" s="1">
        <v>43</v>
      </c>
      <c r="J52" s="135"/>
      <c r="K52" s="7">
        <f>K49</f>
        <v>84000000</v>
      </c>
    </row>
    <row r="53" spans="1:11" ht="12.75">
      <c r="A53" s="259" t="s">
        <v>132</v>
      </c>
      <c r="B53" s="260"/>
      <c r="C53" s="260"/>
      <c r="D53" s="260"/>
      <c r="E53" s="260"/>
      <c r="F53" s="260"/>
      <c r="G53" s="260"/>
      <c r="H53" s="260"/>
      <c r="I53" s="4">
        <v>44</v>
      </c>
      <c r="J53" s="137">
        <f>J50+J51-J52</f>
        <v>963000000</v>
      </c>
      <c r="K53" s="119">
        <f>K50+K51-K52</f>
        <v>168000000</v>
      </c>
    </row>
  </sheetData>
  <sheetProtection/>
  <mergeCells count="52">
    <mergeCell ref="A11:H11"/>
    <mergeCell ref="A12:H1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9:H29"/>
    <mergeCell ref="A30:H30"/>
    <mergeCell ref="A31:H31"/>
    <mergeCell ref="A32:H32"/>
    <mergeCell ref="A33:H33"/>
    <mergeCell ref="A34:H34"/>
    <mergeCell ref="A47:H47"/>
    <mergeCell ref="A48:H48"/>
    <mergeCell ref="A35:K35"/>
    <mergeCell ref="A36:H36"/>
    <mergeCell ref="A37:H37"/>
    <mergeCell ref="A38:H38"/>
    <mergeCell ref="A39:H39"/>
    <mergeCell ref="A40:H40"/>
    <mergeCell ref="A43:H43"/>
    <mergeCell ref="A44:H44"/>
    <mergeCell ref="A1:K1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6384" width="9.140625" style="44" customWidth="1"/>
  </cols>
  <sheetData>
    <row r="1" spans="1:11" ht="12.75" customHeight="1">
      <c r="A1" s="293" t="s">
        <v>24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2.75" customHeight="1">
      <c r="A2" s="299" t="s">
        <v>216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2.75">
      <c r="A3" s="314" t="s">
        <v>217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ht="33.75">
      <c r="A4" s="315" t="s">
        <v>270</v>
      </c>
      <c r="B4" s="315"/>
      <c r="C4" s="315"/>
      <c r="D4" s="315"/>
      <c r="E4" s="315"/>
      <c r="F4" s="315"/>
      <c r="G4" s="315"/>
      <c r="H4" s="315"/>
      <c r="I4" s="53" t="s">
        <v>16</v>
      </c>
      <c r="J4" s="54" t="s">
        <v>197</v>
      </c>
      <c r="K4" s="54" t="s">
        <v>198</v>
      </c>
    </row>
    <row r="5" spans="1:11" ht="12.75">
      <c r="A5" s="313">
        <v>1</v>
      </c>
      <c r="B5" s="313"/>
      <c r="C5" s="313"/>
      <c r="D5" s="313"/>
      <c r="E5" s="313"/>
      <c r="F5" s="313"/>
      <c r="G5" s="313"/>
      <c r="H5" s="313"/>
      <c r="I5" s="57">
        <v>2</v>
      </c>
      <c r="J5" s="58" t="s">
        <v>18</v>
      </c>
      <c r="K5" s="58" t="s">
        <v>19</v>
      </c>
    </row>
    <row r="6" spans="1:11" ht="12.75">
      <c r="A6" s="278" t="s">
        <v>111</v>
      </c>
      <c r="B6" s="279"/>
      <c r="C6" s="279"/>
      <c r="D6" s="279"/>
      <c r="E6" s="279"/>
      <c r="F6" s="279"/>
      <c r="G6" s="279"/>
      <c r="H6" s="279"/>
      <c r="I6" s="307"/>
      <c r="J6" s="307"/>
      <c r="K6" s="308"/>
    </row>
    <row r="7" spans="1:11" ht="12.75">
      <c r="A7" s="237" t="s">
        <v>26</v>
      </c>
      <c r="B7" s="238"/>
      <c r="C7" s="238"/>
      <c r="D7" s="238"/>
      <c r="E7" s="238"/>
      <c r="F7" s="238"/>
      <c r="G7" s="238"/>
      <c r="H7" s="238"/>
      <c r="I7" s="1">
        <v>1</v>
      </c>
      <c r="J7" s="5"/>
      <c r="K7" s="7"/>
    </row>
    <row r="8" spans="1:11" ht="12.75">
      <c r="A8" s="237" t="s">
        <v>74</v>
      </c>
      <c r="B8" s="238"/>
      <c r="C8" s="238"/>
      <c r="D8" s="238"/>
      <c r="E8" s="238"/>
      <c r="F8" s="238"/>
      <c r="G8" s="238"/>
      <c r="H8" s="238"/>
      <c r="I8" s="1">
        <v>2</v>
      </c>
      <c r="J8" s="5"/>
      <c r="K8" s="7"/>
    </row>
    <row r="9" spans="1:11" ht="12.75">
      <c r="A9" s="237" t="s">
        <v>75</v>
      </c>
      <c r="B9" s="238"/>
      <c r="C9" s="238"/>
      <c r="D9" s="238"/>
      <c r="E9" s="238"/>
      <c r="F9" s="238"/>
      <c r="G9" s="238"/>
      <c r="H9" s="238"/>
      <c r="I9" s="1">
        <v>3</v>
      </c>
      <c r="J9" s="5"/>
      <c r="K9" s="7"/>
    </row>
    <row r="10" spans="1:11" ht="12.75">
      <c r="A10" s="237" t="s">
        <v>76</v>
      </c>
      <c r="B10" s="238"/>
      <c r="C10" s="238"/>
      <c r="D10" s="238"/>
      <c r="E10" s="238"/>
      <c r="F10" s="238"/>
      <c r="G10" s="238"/>
      <c r="H10" s="238"/>
      <c r="I10" s="1">
        <v>4</v>
      </c>
      <c r="J10" s="5"/>
      <c r="K10" s="7"/>
    </row>
    <row r="11" spans="1:11" ht="12.75">
      <c r="A11" s="237" t="s">
        <v>77</v>
      </c>
      <c r="B11" s="238"/>
      <c r="C11" s="238"/>
      <c r="D11" s="238"/>
      <c r="E11" s="238"/>
      <c r="F11" s="238"/>
      <c r="G11" s="238"/>
      <c r="H11" s="238"/>
      <c r="I11" s="1">
        <v>5</v>
      </c>
      <c r="J11" s="5"/>
      <c r="K11" s="7"/>
    </row>
    <row r="12" spans="1:11" ht="12.75">
      <c r="A12" s="234" t="s">
        <v>25</v>
      </c>
      <c r="B12" s="235"/>
      <c r="C12" s="235"/>
      <c r="D12" s="235"/>
      <c r="E12" s="235"/>
      <c r="F12" s="235"/>
      <c r="G12" s="235"/>
      <c r="H12" s="235"/>
      <c r="I12" s="1">
        <v>6</v>
      </c>
      <c r="J12" s="51">
        <f>SUM(J7:J11)</f>
        <v>0</v>
      </c>
      <c r="K12" s="45">
        <f>SUM(K7:K11)</f>
        <v>0</v>
      </c>
    </row>
    <row r="13" spans="1:11" ht="12.75">
      <c r="A13" s="237" t="s">
        <v>78</v>
      </c>
      <c r="B13" s="238"/>
      <c r="C13" s="238"/>
      <c r="D13" s="238"/>
      <c r="E13" s="238"/>
      <c r="F13" s="238"/>
      <c r="G13" s="238"/>
      <c r="H13" s="238"/>
      <c r="I13" s="1">
        <v>7</v>
      </c>
      <c r="J13" s="5"/>
      <c r="K13" s="7"/>
    </row>
    <row r="14" spans="1:11" ht="12.75">
      <c r="A14" s="237" t="s">
        <v>79</v>
      </c>
      <c r="B14" s="238"/>
      <c r="C14" s="238"/>
      <c r="D14" s="238"/>
      <c r="E14" s="238"/>
      <c r="F14" s="238"/>
      <c r="G14" s="238"/>
      <c r="H14" s="238"/>
      <c r="I14" s="1">
        <v>8</v>
      </c>
      <c r="J14" s="5"/>
      <c r="K14" s="7"/>
    </row>
    <row r="15" spans="1:11" ht="12.75">
      <c r="A15" s="237" t="s">
        <v>80</v>
      </c>
      <c r="B15" s="238"/>
      <c r="C15" s="238"/>
      <c r="D15" s="238"/>
      <c r="E15" s="238"/>
      <c r="F15" s="238"/>
      <c r="G15" s="238"/>
      <c r="H15" s="238"/>
      <c r="I15" s="1">
        <v>9</v>
      </c>
      <c r="J15" s="5"/>
      <c r="K15" s="7"/>
    </row>
    <row r="16" spans="1:11" ht="12.75">
      <c r="A16" s="237" t="s">
        <v>81</v>
      </c>
      <c r="B16" s="238"/>
      <c r="C16" s="238"/>
      <c r="D16" s="238"/>
      <c r="E16" s="238"/>
      <c r="F16" s="238"/>
      <c r="G16" s="238"/>
      <c r="H16" s="238"/>
      <c r="I16" s="1">
        <v>10</v>
      </c>
      <c r="J16" s="5"/>
      <c r="K16" s="7"/>
    </row>
    <row r="17" spans="1:11" ht="12.75">
      <c r="A17" s="237" t="s">
        <v>82</v>
      </c>
      <c r="B17" s="238"/>
      <c r="C17" s="238"/>
      <c r="D17" s="238"/>
      <c r="E17" s="238"/>
      <c r="F17" s="238"/>
      <c r="G17" s="238"/>
      <c r="H17" s="238"/>
      <c r="I17" s="1">
        <v>11</v>
      </c>
      <c r="J17" s="5"/>
      <c r="K17" s="7"/>
    </row>
    <row r="18" spans="1:11" ht="12.75">
      <c r="A18" s="237" t="s">
        <v>83</v>
      </c>
      <c r="B18" s="238"/>
      <c r="C18" s="238"/>
      <c r="D18" s="238"/>
      <c r="E18" s="238"/>
      <c r="F18" s="238"/>
      <c r="G18" s="238"/>
      <c r="H18" s="238"/>
      <c r="I18" s="1">
        <v>12</v>
      </c>
      <c r="J18" s="5"/>
      <c r="K18" s="7"/>
    </row>
    <row r="19" spans="1:11" ht="12.75">
      <c r="A19" s="234" t="s">
        <v>258</v>
      </c>
      <c r="B19" s="235"/>
      <c r="C19" s="235"/>
      <c r="D19" s="235"/>
      <c r="E19" s="235"/>
      <c r="F19" s="235"/>
      <c r="G19" s="235"/>
      <c r="H19" s="235"/>
      <c r="I19" s="1">
        <v>13</v>
      </c>
      <c r="J19" s="51">
        <f>SUM(J13:J18)</f>
        <v>0</v>
      </c>
      <c r="K19" s="45">
        <f>SUM(K13:K18)</f>
        <v>0</v>
      </c>
    </row>
    <row r="20" spans="1:11" ht="12.75">
      <c r="A20" s="234" t="s">
        <v>63</v>
      </c>
      <c r="B20" s="311"/>
      <c r="C20" s="311"/>
      <c r="D20" s="311"/>
      <c r="E20" s="311"/>
      <c r="F20" s="311"/>
      <c r="G20" s="311"/>
      <c r="H20" s="312"/>
      <c r="I20" s="1">
        <v>14</v>
      </c>
      <c r="J20" s="51">
        <f>IF(J12&gt;J19,J12-J19,0)</f>
        <v>0</v>
      </c>
      <c r="K20" s="45">
        <f>IF(K12&gt;K19,K12-K19,0)</f>
        <v>0</v>
      </c>
    </row>
    <row r="21" spans="1:11" ht="12.75">
      <c r="A21" s="250" t="s">
        <v>64</v>
      </c>
      <c r="B21" s="309"/>
      <c r="C21" s="309"/>
      <c r="D21" s="309"/>
      <c r="E21" s="309"/>
      <c r="F21" s="309"/>
      <c r="G21" s="309"/>
      <c r="H21" s="310"/>
      <c r="I21" s="1">
        <v>15</v>
      </c>
      <c r="J21" s="51">
        <f>IF(J19&gt;J12,J19-J12,0)</f>
        <v>0</v>
      </c>
      <c r="K21" s="45">
        <f>IF(K19&gt;K12,K19-K12,0)</f>
        <v>0</v>
      </c>
    </row>
    <row r="22" spans="1:11" ht="12.75">
      <c r="A22" s="278" t="s">
        <v>114</v>
      </c>
      <c r="B22" s="279"/>
      <c r="C22" s="279"/>
      <c r="D22" s="279"/>
      <c r="E22" s="279"/>
      <c r="F22" s="279"/>
      <c r="G22" s="279"/>
      <c r="H22" s="279"/>
      <c r="I22" s="307"/>
      <c r="J22" s="307"/>
      <c r="K22" s="308"/>
    </row>
    <row r="23" spans="1:11" ht="12.75">
      <c r="A23" s="237" t="s">
        <v>120</v>
      </c>
      <c r="B23" s="238"/>
      <c r="C23" s="238"/>
      <c r="D23" s="238"/>
      <c r="E23" s="238"/>
      <c r="F23" s="238"/>
      <c r="G23" s="238"/>
      <c r="H23" s="238"/>
      <c r="I23" s="1">
        <v>16</v>
      </c>
      <c r="J23" s="5"/>
      <c r="K23" s="7"/>
    </row>
    <row r="24" spans="1:11" ht="12.75">
      <c r="A24" s="237" t="s">
        <v>121</v>
      </c>
      <c r="B24" s="238"/>
      <c r="C24" s="238"/>
      <c r="D24" s="238"/>
      <c r="E24" s="238"/>
      <c r="F24" s="238"/>
      <c r="G24" s="238"/>
      <c r="H24" s="238"/>
      <c r="I24" s="1">
        <v>17</v>
      </c>
      <c r="J24" s="5"/>
      <c r="K24" s="7"/>
    </row>
    <row r="25" spans="1:11" ht="12.75">
      <c r="A25" s="237" t="s">
        <v>199</v>
      </c>
      <c r="B25" s="238"/>
      <c r="C25" s="238"/>
      <c r="D25" s="238"/>
      <c r="E25" s="238"/>
      <c r="F25" s="238"/>
      <c r="G25" s="238"/>
      <c r="H25" s="238"/>
      <c r="I25" s="1">
        <v>18</v>
      </c>
      <c r="J25" s="5"/>
      <c r="K25" s="7"/>
    </row>
    <row r="26" spans="1:11" ht="12.75">
      <c r="A26" s="237" t="s">
        <v>200</v>
      </c>
      <c r="B26" s="238"/>
      <c r="C26" s="238"/>
      <c r="D26" s="238"/>
      <c r="E26" s="238"/>
      <c r="F26" s="238"/>
      <c r="G26" s="238"/>
      <c r="H26" s="238"/>
      <c r="I26" s="1">
        <v>19</v>
      </c>
      <c r="J26" s="5"/>
      <c r="K26" s="7"/>
    </row>
    <row r="27" spans="1:11" ht="12.75">
      <c r="A27" s="237" t="s">
        <v>122</v>
      </c>
      <c r="B27" s="238"/>
      <c r="C27" s="238"/>
      <c r="D27" s="238"/>
      <c r="E27" s="238"/>
      <c r="F27" s="238"/>
      <c r="G27" s="238"/>
      <c r="H27" s="238"/>
      <c r="I27" s="1">
        <v>20</v>
      </c>
      <c r="J27" s="5"/>
      <c r="K27" s="7"/>
    </row>
    <row r="28" spans="1:11" ht="12.75">
      <c r="A28" s="234" t="s">
        <v>69</v>
      </c>
      <c r="B28" s="235"/>
      <c r="C28" s="235"/>
      <c r="D28" s="235"/>
      <c r="E28" s="235"/>
      <c r="F28" s="235"/>
      <c r="G28" s="235"/>
      <c r="H28" s="235"/>
      <c r="I28" s="1">
        <v>21</v>
      </c>
      <c r="J28" s="51">
        <f>SUM(J23:J27)</f>
        <v>0</v>
      </c>
      <c r="K28" s="45">
        <f>SUM(K23:K27)</f>
        <v>0</v>
      </c>
    </row>
    <row r="29" spans="1:11" ht="12.75">
      <c r="A29" s="237" t="s">
        <v>212</v>
      </c>
      <c r="B29" s="238"/>
      <c r="C29" s="238"/>
      <c r="D29" s="238"/>
      <c r="E29" s="238"/>
      <c r="F29" s="238"/>
      <c r="G29" s="238"/>
      <c r="H29" s="238"/>
      <c r="I29" s="1">
        <v>22</v>
      </c>
      <c r="J29" s="5"/>
      <c r="K29" s="7"/>
    </row>
    <row r="30" spans="1:11" ht="12.75">
      <c r="A30" s="237" t="s">
        <v>213</v>
      </c>
      <c r="B30" s="238"/>
      <c r="C30" s="238"/>
      <c r="D30" s="238"/>
      <c r="E30" s="238"/>
      <c r="F30" s="238"/>
      <c r="G30" s="238"/>
      <c r="H30" s="238"/>
      <c r="I30" s="1">
        <v>23</v>
      </c>
      <c r="J30" s="5"/>
      <c r="K30" s="7"/>
    </row>
    <row r="31" spans="1:11" ht="12.75">
      <c r="A31" s="237" t="s">
        <v>214</v>
      </c>
      <c r="B31" s="238"/>
      <c r="C31" s="238"/>
      <c r="D31" s="238"/>
      <c r="E31" s="238"/>
      <c r="F31" s="238"/>
      <c r="G31" s="238"/>
      <c r="H31" s="238"/>
      <c r="I31" s="1">
        <v>24</v>
      </c>
      <c r="J31" s="5"/>
      <c r="K31" s="7"/>
    </row>
    <row r="32" spans="1:11" ht="12.75">
      <c r="A32" s="234" t="s">
        <v>259</v>
      </c>
      <c r="B32" s="235"/>
      <c r="C32" s="235"/>
      <c r="D32" s="235"/>
      <c r="E32" s="235"/>
      <c r="F32" s="235"/>
      <c r="G32" s="235"/>
      <c r="H32" s="235"/>
      <c r="I32" s="1">
        <v>25</v>
      </c>
      <c r="J32" s="51">
        <f>SUM(J29:J31)</f>
        <v>0</v>
      </c>
      <c r="K32" s="45">
        <f>SUM(K29:K31)</f>
        <v>0</v>
      </c>
    </row>
    <row r="33" spans="1:11" ht="12.75">
      <c r="A33" s="234" t="s">
        <v>65</v>
      </c>
      <c r="B33" s="235"/>
      <c r="C33" s="235"/>
      <c r="D33" s="235"/>
      <c r="E33" s="235"/>
      <c r="F33" s="235"/>
      <c r="G33" s="235"/>
      <c r="H33" s="235"/>
      <c r="I33" s="1">
        <v>26</v>
      </c>
      <c r="J33" s="51">
        <f>IF(J28&gt;J32,J28-J32,0)</f>
        <v>0</v>
      </c>
      <c r="K33" s="45">
        <f>IF(K28&gt;K32,K28-K32,0)</f>
        <v>0</v>
      </c>
    </row>
    <row r="34" spans="1:11" ht="12.75">
      <c r="A34" s="234" t="s">
        <v>66</v>
      </c>
      <c r="B34" s="235"/>
      <c r="C34" s="235"/>
      <c r="D34" s="235"/>
      <c r="E34" s="235"/>
      <c r="F34" s="235"/>
      <c r="G34" s="235"/>
      <c r="H34" s="235"/>
      <c r="I34" s="1">
        <v>27</v>
      </c>
      <c r="J34" s="51">
        <f>IF(J32&gt;J28,J32-J28,0)</f>
        <v>0</v>
      </c>
      <c r="K34" s="45">
        <f>IF(K32&gt;K28,K32-K28,0)</f>
        <v>0</v>
      </c>
    </row>
    <row r="35" spans="1:11" ht="12.75">
      <c r="A35" s="278" t="s">
        <v>115</v>
      </c>
      <c r="B35" s="279"/>
      <c r="C35" s="279"/>
      <c r="D35" s="279"/>
      <c r="E35" s="279"/>
      <c r="F35" s="279"/>
      <c r="G35" s="279"/>
      <c r="H35" s="279"/>
      <c r="I35" s="307">
        <v>0</v>
      </c>
      <c r="J35" s="307"/>
      <c r="K35" s="308"/>
    </row>
    <row r="36" spans="1:11" ht="12.75">
      <c r="A36" s="237" t="s">
        <v>129</v>
      </c>
      <c r="B36" s="238"/>
      <c r="C36" s="238"/>
      <c r="D36" s="238"/>
      <c r="E36" s="238"/>
      <c r="F36" s="238"/>
      <c r="G36" s="238"/>
      <c r="H36" s="238"/>
      <c r="I36" s="1">
        <v>28</v>
      </c>
      <c r="J36" s="5"/>
      <c r="K36" s="7"/>
    </row>
    <row r="37" spans="1:11" ht="12.75">
      <c r="A37" s="237" t="s">
        <v>223</v>
      </c>
      <c r="B37" s="238"/>
      <c r="C37" s="238"/>
      <c r="D37" s="238"/>
      <c r="E37" s="238"/>
      <c r="F37" s="238"/>
      <c r="G37" s="238"/>
      <c r="H37" s="238"/>
      <c r="I37" s="1">
        <v>29</v>
      </c>
      <c r="J37" s="5"/>
      <c r="K37" s="7"/>
    </row>
    <row r="38" spans="1:11" ht="12.75">
      <c r="A38" s="237" t="s">
        <v>224</v>
      </c>
      <c r="B38" s="238"/>
      <c r="C38" s="238"/>
      <c r="D38" s="238"/>
      <c r="E38" s="238"/>
      <c r="F38" s="238"/>
      <c r="G38" s="238"/>
      <c r="H38" s="238"/>
      <c r="I38" s="1">
        <v>30</v>
      </c>
      <c r="J38" s="5"/>
      <c r="K38" s="7"/>
    </row>
    <row r="39" spans="1:11" ht="12.75">
      <c r="A39" s="234" t="s">
        <v>260</v>
      </c>
      <c r="B39" s="235"/>
      <c r="C39" s="235"/>
      <c r="D39" s="235"/>
      <c r="E39" s="235"/>
      <c r="F39" s="235"/>
      <c r="G39" s="235"/>
      <c r="H39" s="235"/>
      <c r="I39" s="1">
        <v>31</v>
      </c>
      <c r="J39" s="51">
        <f>SUM(J36:J38)</f>
        <v>0</v>
      </c>
      <c r="K39" s="45">
        <f>SUM(K36:K38)</f>
        <v>0</v>
      </c>
    </row>
    <row r="40" spans="1:11" ht="12.75">
      <c r="A40" s="237" t="s">
        <v>225</v>
      </c>
      <c r="B40" s="238"/>
      <c r="C40" s="238"/>
      <c r="D40" s="238"/>
      <c r="E40" s="238"/>
      <c r="F40" s="238"/>
      <c r="G40" s="238"/>
      <c r="H40" s="238"/>
      <c r="I40" s="1">
        <v>32</v>
      </c>
      <c r="J40" s="5"/>
      <c r="K40" s="7"/>
    </row>
    <row r="41" spans="1:11" ht="12.75">
      <c r="A41" s="237" t="s">
        <v>226</v>
      </c>
      <c r="B41" s="238"/>
      <c r="C41" s="238"/>
      <c r="D41" s="238"/>
      <c r="E41" s="238"/>
      <c r="F41" s="238"/>
      <c r="G41" s="238"/>
      <c r="H41" s="238"/>
      <c r="I41" s="1">
        <v>33</v>
      </c>
      <c r="J41" s="5"/>
      <c r="K41" s="7"/>
    </row>
    <row r="42" spans="1:11" ht="12.75">
      <c r="A42" s="237" t="s">
        <v>227</v>
      </c>
      <c r="B42" s="238"/>
      <c r="C42" s="238"/>
      <c r="D42" s="238"/>
      <c r="E42" s="238"/>
      <c r="F42" s="238"/>
      <c r="G42" s="238"/>
      <c r="H42" s="238"/>
      <c r="I42" s="1">
        <v>34</v>
      </c>
      <c r="J42" s="5"/>
      <c r="K42" s="7"/>
    </row>
    <row r="43" spans="1:11" ht="12.75">
      <c r="A43" s="237" t="s">
        <v>228</v>
      </c>
      <c r="B43" s="238"/>
      <c r="C43" s="238"/>
      <c r="D43" s="238"/>
      <c r="E43" s="238"/>
      <c r="F43" s="238"/>
      <c r="G43" s="238"/>
      <c r="H43" s="238"/>
      <c r="I43" s="1">
        <v>35</v>
      </c>
      <c r="J43" s="5"/>
      <c r="K43" s="7"/>
    </row>
    <row r="44" spans="1:11" ht="12.75">
      <c r="A44" s="237" t="s">
        <v>229</v>
      </c>
      <c r="B44" s="238"/>
      <c r="C44" s="238"/>
      <c r="D44" s="238"/>
      <c r="E44" s="238"/>
      <c r="F44" s="238"/>
      <c r="G44" s="238"/>
      <c r="H44" s="238"/>
      <c r="I44" s="1">
        <v>36</v>
      </c>
      <c r="J44" s="5"/>
      <c r="K44" s="7"/>
    </row>
    <row r="45" spans="1:11" ht="12.75">
      <c r="A45" s="234" t="s">
        <v>103</v>
      </c>
      <c r="B45" s="235"/>
      <c r="C45" s="235"/>
      <c r="D45" s="235"/>
      <c r="E45" s="235"/>
      <c r="F45" s="235"/>
      <c r="G45" s="235"/>
      <c r="H45" s="235"/>
      <c r="I45" s="1">
        <v>37</v>
      </c>
      <c r="J45" s="51">
        <f>SUM(J40:J44)</f>
        <v>0</v>
      </c>
      <c r="K45" s="45">
        <f>SUM(K40:K44)</f>
        <v>0</v>
      </c>
    </row>
    <row r="46" spans="1:11" ht="12.75">
      <c r="A46" s="234" t="s">
        <v>117</v>
      </c>
      <c r="B46" s="235"/>
      <c r="C46" s="235"/>
      <c r="D46" s="235"/>
      <c r="E46" s="235"/>
      <c r="F46" s="235"/>
      <c r="G46" s="235"/>
      <c r="H46" s="235"/>
      <c r="I46" s="1">
        <v>38</v>
      </c>
      <c r="J46" s="51">
        <f>IF(J39&gt;J45,J39-J45,0)</f>
        <v>0</v>
      </c>
      <c r="K46" s="45">
        <f>IF(K39&gt;K45,K39-K45,0)</f>
        <v>0</v>
      </c>
    </row>
    <row r="47" spans="1:11" ht="12.75">
      <c r="A47" s="234" t="s">
        <v>118</v>
      </c>
      <c r="B47" s="235"/>
      <c r="C47" s="235"/>
      <c r="D47" s="235"/>
      <c r="E47" s="235"/>
      <c r="F47" s="235"/>
      <c r="G47" s="235"/>
      <c r="H47" s="235"/>
      <c r="I47" s="1">
        <v>39</v>
      </c>
      <c r="J47" s="51">
        <f>IF(J45&gt;J39,J45-J39,0)</f>
        <v>0</v>
      </c>
      <c r="K47" s="45">
        <f>IF(K45&gt;K39,K45-K39,0)</f>
        <v>0</v>
      </c>
    </row>
    <row r="48" spans="1:11" ht="12.75">
      <c r="A48" s="234" t="s">
        <v>104</v>
      </c>
      <c r="B48" s="235"/>
      <c r="C48" s="235"/>
      <c r="D48" s="235"/>
      <c r="E48" s="235"/>
      <c r="F48" s="235"/>
      <c r="G48" s="235"/>
      <c r="H48" s="235"/>
      <c r="I48" s="1">
        <v>40</v>
      </c>
      <c r="J48" s="51">
        <f>IF(J20-J21+J33-J34+J46-J47&gt;0,J20-J21+J33-J34+J46-J47,0)</f>
        <v>0</v>
      </c>
      <c r="K48" s="45">
        <f>IF(K20-K21+K33-K34+K46-K47&gt;0,K20-K21+K33-K34+K46-K47,0)</f>
        <v>0</v>
      </c>
    </row>
    <row r="49" spans="1:11" ht="12.75">
      <c r="A49" s="234" t="s">
        <v>244</v>
      </c>
      <c r="B49" s="235"/>
      <c r="C49" s="235"/>
      <c r="D49" s="235"/>
      <c r="E49" s="235"/>
      <c r="F49" s="235"/>
      <c r="G49" s="235"/>
      <c r="H49" s="235"/>
      <c r="I49" s="1">
        <v>41</v>
      </c>
      <c r="J49" s="51">
        <f>IF(J21-J20+J34-J33+J47-J46&gt;0,J21-J20+J34-J33+J47-J46,0)</f>
        <v>0</v>
      </c>
      <c r="K49" s="45">
        <f>IF(K21-K20+K34-K33+K47-K46&gt;0,K21-K20+K34-K33+K47-K46,0)</f>
        <v>0</v>
      </c>
    </row>
    <row r="50" spans="1:11" ht="12.75">
      <c r="A50" s="234" t="s">
        <v>116</v>
      </c>
      <c r="B50" s="235"/>
      <c r="C50" s="235"/>
      <c r="D50" s="235"/>
      <c r="E50" s="235"/>
      <c r="F50" s="235"/>
      <c r="G50" s="235"/>
      <c r="H50" s="235"/>
      <c r="I50" s="1">
        <v>42</v>
      </c>
      <c r="J50" s="5"/>
      <c r="K50" s="7"/>
    </row>
    <row r="51" spans="1:11" ht="12.75">
      <c r="A51" s="234" t="s">
        <v>130</v>
      </c>
      <c r="B51" s="235"/>
      <c r="C51" s="235"/>
      <c r="D51" s="235"/>
      <c r="E51" s="235"/>
      <c r="F51" s="235"/>
      <c r="G51" s="235"/>
      <c r="H51" s="235"/>
      <c r="I51" s="1">
        <v>43</v>
      </c>
      <c r="J51" s="5"/>
      <c r="K51" s="7"/>
    </row>
    <row r="52" spans="1:11" ht="12.75">
      <c r="A52" s="234" t="s">
        <v>131</v>
      </c>
      <c r="B52" s="235"/>
      <c r="C52" s="235"/>
      <c r="D52" s="235"/>
      <c r="E52" s="235"/>
      <c r="F52" s="235"/>
      <c r="G52" s="235"/>
      <c r="H52" s="235"/>
      <c r="I52" s="1">
        <v>44</v>
      </c>
      <c r="J52" s="5"/>
      <c r="K52" s="7"/>
    </row>
    <row r="53" spans="1:11" ht="12.75">
      <c r="A53" s="250" t="s">
        <v>132</v>
      </c>
      <c r="B53" s="251"/>
      <c r="C53" s="251"/>
      <c r="D53" s="251"/>
      <c r="E53" s="251"/>
      <c r="F53" s="251"/>
      <c r="G53" s="251"/>
      <c r="H53" s="251"/>
      <c r="I53" s="4">
        <v>45</v>
      </c>
      <c r="J53" s="52">
        <f>J50+J51-J52</f>
        <v>0</v>
      </c>
      <c r="K53" s="49">
        <f>K50+K51-K52</f>
        <v>0</v>
      </c>
    </row>
    <row r="54" spans="1:11" ht="12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4" width="9.140625" style="124" customWidth="1"/>
    <col min="5" max="5" width="10.140625" style="124" bestFit="1" customWidth="1"/>
    <col min="6" max="9" width="9.140625" style="124" customWidth="1"/>
    <col min="10" max="10" width="14.00390625" style="140" bestFit="1" customWidth="1"/>
    <col min="11" max="11" width="12.140625" style="124" bestFit="1" customWidth="1"/>
    <col min="12" max="13" width="13.7109375" style="124" bestFit="1" customWidth="1"/>
    <col min="14" max="14" width="12.8515625" style="124" bestFit="1" customWidth="1"/>
    <col min="15" max="16384" width="9.140625" style="124" customWidth="1"/>
  </cols>
  <sheetData>
    <row r="1" spans="1:12" ht="12.75">
      <c r="A1" s="316" t="s">
        <v>316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123"/>
    </row>
    <row r="2" spans="1:12" ht="15.75">
      <c r="A2" s="121"/>
      <c r="B2" s="122"/>
      <c r="C2" s="318" t="s">
        <v>317</v>
      </c>
      <c r="D2" s="318"/>
      <c r="E2" s="126" t="s">
        <v>318</v>
      </c>
      <c r="F2" s="125" t="s">
        <v>171</v>
      </c>
      <c r="G2" s="319">
        <v>41729</v>
      </c>
      <c r="H2" s="320"/>
      <c r="I2" s="122"/>
      <c r="J2" s="158"/>
      <c r="K2" s="159"/>
      <c r="L2" s="127"/>
    </row>
    <row r="3" spans="1:11" ht="24" thickBot="1">
      <c r="A3" s="321" t="s">
        <v>270</v>
      </c>
      <c r="B3" s="321"/>
      <c r="C3" s="321"/>
      <c r="D3" s="321"/>
      <c r="E3" s="321"/>
      <c r="F3" s="321"/>
      <c r="G3" s="321"/>
      <c r="H3" s="321"/>
      <c r="I3" s="128" t="s">
        <v>16</v>
      </c>
      <c r="J3" s="129" t="s">
        <v>105</v>
      </c>
      <c r="K3" s="129" t="s">
        <v>106</v>
      </c>
    </row>
    <row r="4" spans="1:11" ht="12.75">
      <c r="A4" s="322">
        <v>1</v>
      </c>
      <c r="B4" s="322"/>
      <c r="C4" s="322"/>
      <c r="D4" s="322"/>
      <c r="E4" s="322"/>
      <c r="F4" s="322"/>
      <c r="G4" s="322"/>
      <c r="H4" s="322"/>
      <c r="I4" s="130">
        <v>2</v>
      </c>
      <c r="J4" s="118" t="s">
        <v>18</v>
      </c>
      <c r="K4" s="118" t="s">
        <v>19</v>
      </c>
    </row>
    <row r="5" spans="1:11" ht="12.75">
      <c r="A5" s="237" t="s">
        <v>319</v>
      </c>
      <c r="B5" s="238"/>
      <c r="C5" s="238"/>
      <c r="D5" s="238"/>
      <c r="E5" s="238"/>
      <c r="F5" s="238"/>
      <c r="G5" s="238"/>
      <c r="H5" s="238"/>
      <c r="I5" s="1">
        <v>1</v>
      </c>
      <c r="J5" s="6">
        <v>9000000000</v>
      </c>
      <c r="K5" s="6">
        <v>9000000000</v>
      </c>
    </row>
    <row r="6" spans="1:11" ht="12.75">
      <c r="A6" s="237" t="s">
        <v>320</v>
      </c>
      <c r="B6" s="238"/>
      <c r="C6" s="238"/>
      <c r="D6" s="238"/>
      <c r="E6" s="238"/>
      <c r="F6" s="238"/>
      <c r="G6" s="238"/>
      <c r="H6" s="238"/>
      <c r="I6" s="1">
        <v>2</v>
      </c>
      <c r="J6" s="7"/>
      <c r="K6" s="7"/>
    </row>
    <row r="7" spans="1:11" ht="12.75">
      <c r="A7" s="237" t="s">
        <v>321</v>
      </c>
      <c r="B7" s="238"/>
      <c r="C7" s="238"/>
      <c r="D7" s="238"/>
      <c r="E7" s="238"/>
      <c r="F7" s="238"/>
      <c r="G7" s="238"/>
      <c r="H7" s="238"/>
      <c r="I7" s="1">
        <v>3</v>
      </c>
      <c r="J7" s="7">
        <v>2359000000</v>
      </c>
      <c r="K7" s="7">
        <v>1960000000</v>
      </c>
    </row>
    <row r="8" spans="1:11" ht="12.75">
      <c r="A8" s="237" t="s">
        <v>322</v>
      </c>
      <c r="B8" s="238"/>
      <c r="C8" s="238"/>
      <c r="D8" s="238"/>
      <c r="E8" s="238"/>
      <c r="F8" s="238"/>
      <c r="G8" s="238"/>
      <c r="H8" s="238"/>
      <c r="I8" s="1">
        <v>4</v>
      </c>
      <c r="J8" s="7">
        <v>4366000000</v>
      </c>
      <c r="K8" s="7">
        <v>2390000000</v>
      </c>
    </row>
    <row r="9" spans="1:11" ht="12.75">
      <c r="A9" s="237" t="s">
        <v>323</v>
      </c>
      <c r="B9" s="238"/>
      <c r="C9" s="238"/>
      <c r="D9" s="238"/>
      <c r="E9" s="238"/>
      <c r="F9" s="238"/>
      <c r="G9" s="238"/>
      <c r="H9" s="238"/>
      <c r="I9" s="1">
        <v>5</v>
      </c>
      <c r="J9" s="7">
        <v>155000000</v>
      </c>
      <c r="K9" s="7">
        <v>-296000000</v>
      </c>
    </row>
    <row r="10" spans="1:11" ht="12.75">
      <c r="A10" s="237" t="s">
        <v>324</v>
      </c>
      <c r="B10" s="238"/>
      <c r="C10" s="238"/>
      <c r="D10" s="238"/>
      <c r="E10" s="238"/>
      <c r="F10" s="238"/>
      <c r="G10" s="238"/>
      <c r="H10" s="238"/>
      <c r="I10" s="1">
        <v>6</v>
      </c>
      <c r="J10" s="132"/>
      <c r="K10" s="7"/>
    </row>
    <row r="11" spans="1:11" ht="12.75">
      <c r="A11" s="237" t="s">
        <v>325</v>
      </c>
      <c r="B11" s="238"/>
      <c r="C11" s="238"/>
      <c r="D11" s="238"/>
      <c r="E11" s="238"/>
      <c r="F11" s="238"/>
      <c r="G11" s="238"/>
      <c r="H11" s="238"/>
      <c r="I11" s="1">
        <v>7</v>
      </c>
      <c r="J11" s="132"/>
      <c r="K11" s="7"/>
    </row>
    <row r="12" spans="1:11" ht="12.75">
      <c r="A12" s="237" t="s">
        <v>326</v>
      </c>
      <c r="B12" s="238"/>
      <c r="C12" s="238"/>
      <c r="D12" s="238"/>
      <c r="E12" s="238"/>
      <c r="F12" s="238"/>
      <c r="G12" s="238"/>
      <c r="H12" s="238"/>
      <c r="I12" s="1">
        <v>8</v>
      </c>
      <c r="J12" s="7">
        <v>17000000</v>
      </c>
      <c r="K12" s="7">
        <v>45000000</v>
      </c>
    </row>
    <row r="13" spans="1:11" ht="12.75">
      <c r="A13" s="237" t="s">
        <v>327</v>
      </c>
      <c r="B13" s="238"/>
      <c r="C13" s="238"/>
      <c r="D13" s="238"/>
      <c r="E13" s="238"/>
      <c r="F13" s="238"/>
      <c r="G13" s="238"/>
      <c r="H13" s="238"/>
      <c r="I13" s="1">
        <v>9</v>
      </c>
      <c r="J13" s="132"/>
      <c r="K13" s="7"/>
    </row>
    <row r="14" spans="1:13" ht="12.75">
      <c r="A14" s="234" t="s">
        <v>328</v>
      </c>
      <c r="B14" s="235"/>
      <c r="C14" s="235"/>
      <c r="D14" s="235"/>
      <c r="E14" s="235"/>
      <c r="F14" s="235"/>
      <c r="G14" s="235"/>
      <c r="H14" s="235"/>
      <c r="I14" s="1">
        <v>10</v>
      </c>
      <c r="J14" s="131">
        <f>SUM(J5:J13)</f>
        <v>15897000000</v>
      </c>
      <c r="K14" s="99">
        <f>SUM(K5:K13)</f>
        <v>13099000000</v>
      </c>
      <c r="L14" s="145"/>
      <c r="M14" s="142"/>
    </row>
    <row r="15" spans="1:14" ht="12.75">
      <c r="A15" s="237" t="s">
        <v>329</v>
      </c>
      <c r="B15" s="238"/>
      <c r="C15" s="238"/>
      <c r="D15" s="238"/>
      <c r="E15" s="238"/>
      <c r="F15" s="238"/>
      <c r="G15" s="238"/>
      <c r="H15" s="238"/>
      <c r="I15" s="1">
        <v>11</v>
      </c>
      <c r="J15" s="7">
        <f>RDG!J58</f>
        <v>236000000</v>
      </c>
      <c r="K15" s="7">
        <v>27000000</v>
      </c>
      <c r="L15" s="144"/>
      <c r="M15" s="146"/>
      <c r="N15" s="141"/>
    </row>
    <row r="16" spans="1:12" ht="12.75">
      <c r="A16" s="237" t="s">
        <v>330</v>
      </c>
      <c r="B16" s="238"/>
      <c r="C16" s="238"/>
      <c r="D16" s="238"/>
      <c r="E16" s="238"/>
      <c r="F16" s="238"/>
      <c r="G16" s="238"/>
      <c r="H16" s="238"/>
      <c r="I16" s="1">
        <v>12</v>
      </c>
      <c r="J16" s="132"/>
      <c r="K16" s="132"/>
      <c r="L16" s="143"/>
    </row>
    <row r="17" spans="1:12" ht="12.75">
      <c r="A17" s="237" t="s">
        <v>331</v>
      </c>
      <c r="B17" s="238"/>
      <c r="C17" s="238"/>
      <c r="D17" s="238"/>
      <c r="E17" s="238"/>
      <c r="F17" s="238"/>
      <c r="G17" s="238"/>
      <c r="H17" s="238"/>
      <c r="I17" s="1">
        <v>13</v>
      </c>
      <c r="J17" s="132"/>
      <c r="K17" s="132"/>
      <c r="L17" s="143"/>
    </row>
    <row r="18" spans="1:12" ht="12.75">
      <c r="A18" s="237" t="s">
        <v>332</v>
      </c>
      <c r="B18" s="238"/>
      <c r="C18" s="238"/>
      <c r="D18" s="238"/>
      <c r="E18" s="238"/>
      <c r="F18" s="238"/>
      <c r="G18" s="238"/>
      <c r="H18" s="238"/>
      <c r="I18" s="1">
        <v>14</v>
      </c>
      <c r="J18" s="132"/>
      <c r="K18" s="132"/>
      <c r="L18" s="143"/>
    </row>
    <row r="19" spans="1:12" ht="12.75">
      <c r="A19" s="237" t="s">
        <v>333</v>
      </c>
      <c r="B19" s="238"/>
      <c r="C19" s="238"/>
      <c r="D19" s="238"/>
      <c r="E19" s="238"/>
      <c r="F19" s="238"/>
      <c r="G19" s="238"/>
      <c r="H19" s="238"/>
      <c r="I19" s="1">
        <v>15</v>
      </c>
      <c r="J19" s="132"/>
      <c r="K19" s="132"/>
      <c r="L19" s="143"/>
    </row>
    <row r="20" spans="1:14" ht="12.75">
      <c r="A20" s="237" t="s">
        <v>334</v>
      </c>
      <c r="B20" s="238"/>
      <c r="C20" s="238"/>
      <c r="D20" s="238"/>
      <c r="E20" s="238"/>
      <c r="F20" s="238"/>
      <c r="G20" s="238"/>
      <c r="H20" s="238"/>
      <c r="I20" s="1">
        <v>16</v>
      </c>
      <c r="J20" s="7">
        <f>RDG!K56+RDG!K60+RDG!K64</f>
        <v>44000000</v>
      </c>
      <c r="K20" s="7">
        <f>RDG!L56+RDG!L60</f>
        <v>-257000000</v>
      </c>
      <c r="L20" s="144"/>
      <c r="M20" s="147"/>
      <c r="N20" s="141"/>
    </row>
    <row r="21" spans="1:14" ht="12.75">
      <c r="A21" s="234" t="s">
        <v>335</v>
      </c>
      <c r="B21" s="235"/>
      <c r="C21" s="235"/>
      <c r="D21" s="235"/>
      <c r="E21" s="235"/>
      <c r="F21" s="235"/>
      <c r="G21" s="235"/>
      <c r="H21" s="235"/>
      <c r="I21" s="1">
        <v>17</v>
      </c>
      <c r="J21" s="139">
        <f>SUM(J15:J20)</f>
        <v>280000000</v>
      </c>
      <c r="K21" s="119">
        <f>SUM(K15:K20)</f>
        <v>-230000000</v>
      </c>
      <c r="L21" s="144"/>
      <c r="M21" s="141"/>
      <c r="N21" s="141"/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325"/>
      <c r="J22" s="325"/>
      <c r="K22" s="326"/>
    </row>
    <row r="23" spans="1:11" ht="12.75">
      <c r="A23" s="327" t="s">
        <v>336</v>
      </c>
      <c r="B23" s="328"/>
      <c r="C23" s="328"/>
      <c r="D23" s="328"/>
      <c r="E23" s="328"/>
      <c r="F23" s="328"/>
      <c r="G23" s="328"/>
      <c r="H23" s="328"/>
      <c r="I23" s="9">
        <v>18</v>
      </c>
      <c r="J23" s="138"/>
      <c r="K23" s="6"/>
    </row>
    <row r="24" spans="1:11" ht="23.25" customHeight="1">
      <c r="A24" s="259" t="s">
        <v>337</v>
      </c>
      <c r="B24" s="260"/>
      <c r="C24" s="260"/>
      <c r="D24" s="260"/>
      <c r="E24" s="260"/>
      <c r="F24" s="260"/>
      <c r="G24" s="260"/>
      <c r="H24" s="260"/>
      <c r="I24" s="4">
        <v>19</v>
      </c>
      <c r="J24" s="139"/>
      <c r="K24" s="119"/>
    </row>
    <row r="25" spans="1:11" ht="30" customHeight="1">
      <c r="A25" s="323" t="s">
        <v>338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</row>
  </sheetData>
  <sheetProtection/>
  <protectedRanges>
    <protectedRange sqref="E2" name="Range1_1"/>
    <protectedRange sqref="G2:H2" name="Range1"/>
  </protectedRanges>
  <mergeCells count="26"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#REF!</formula>
    </cfRule>
  </conditionalFormatting>
  <dataValidations count="4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notEqual" allowBlank="1" showInputMessage="1" showErrorMessage="1" errorTitle="Pogrešan unos" error="Mogu se unijeti samo cjelobrojne vrijednosti." sqref="J23:K2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29" t="s">
        <v>17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30" t="s">
        <v>194</v>
      </c>
      <c r="B4" s="330"/>
      <c r="C4" s="330"/>
      <c r="D4" s="330"/>
      <c r="E4" s="330"/>
      <c r="F4" s="330"/>
      <c r="G4" s="330"/>
      <c r="H4" s="330"/>
      <c r="I4" s="330"/>
      <c r="J4" s="330"/>
    </row>
    <row r="5" spans="1:10" ht="12.75" customHeight="1">
      <c r="A5" s="330"/>
      <c r="B5" s="330"/>
      <c r="C5" s="330"/>
      <c r="D5" s="330"/>
      <c r="E5" s="330"/>
      <c r="F5" s="330"/>
      <c r="G5" s="330"/>
      <c r="H5" s="330"/>
      <c r="I5" s="330"/>
      <c r="J5" s="330"/>
    </row>
    <row r="6" spans="1:10" ht="12.75" customHeight="1">
      <c r="A6" s="330"/>
      <c r="B6" s="330"/>
      <c r="C6" s="330"/>
      <c r="D6" s="330"/>
      <c r="E6" s="330"/>
      <c r="F6" s="330"/>
      <c r="G6" s="330"/>
      <c r="H6" s="330"/>
      <c r="I6" s="330"/>
      <c r="J6" s="330"/>
    </row>
    <row r="7" spans="1:10" ht="12.75" customHeight="1">
      <c r="A7" s="330"/>
      <c r="B7" s="330"/>
      <c r="C7" s="330"/>
      <c r="D7" s="330"/>
      <c r="E7" s="330"/>
      <c r="F7" s="330"/>
      <c r="G7" s="330"/>
      <c r="H7" s="330"/>
      <c r="I7" s="330"/>
      <c r="J7" s="330"/>
    </row>
    <row r="8" spans="1:10" ht="12.75" customHeight="1">
      <c r="A8" s="330"/>
      <c r="B8" s="330"/>
      <c r="C8" s="330"/>
      <c r="D8" s="330"/>
      <c r="E8" s="330"/>
      <c r="F8" s="330"/>
      <c r="G8" s="330"/>
      <c r="H8" s="330"/>
      <c r="I8" s="330"/>
      <c r="J8" s="330"/>
    </row>
    <row r="9" spans="1:10" ht="12.75" customHeight="1">
      <c r="A9" s="330"/>
      <c r="B9" s="330"/>
      <c r="C9" s="330"/>
      <c r="D9" s="330"/>
      <c r="E9" s="330"/>
      <c r="F9" s="330"/>
      <c r="G9" s="330"/>
      <c r="H9" s="330"/>
      <c r="I9" s="330"/>
      <c r="J9" s="330"/>
    </row>
    <row r="10" spans="1:10" ht="12.75" customHeight="1">
      <c r="A10" s="330"/>
      <c r="B10" s="330"/>
      <c r="C10" s="330"/>
      <c r="D10" s="330"/>
      <c r="E10" s="330"/>
      <c r="F10" s="330"/>
      <c r="G10" s="330"/>
      <c r="H10" s="330"/>
      <c r="I10" s="330"/>
      <c r="J10" s="330"/>
    </row>
    <row r="11" spans="1:10" ht="12.75">
      <c r="A11" s="331"/>
      <c r="B11" s="331"/>
      <c r="C11" s="331"/>
      <c r="D11" s="331"/>
      <c r="E11" s="331"/>
      <c r="F11" s="331"/>
      <c r="G11" s="331"/>
      <c r="H11" s="331"/>
      <c r="I11" s="331"/>
      <c r="J11" s="331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Šebalj Rozana</cp:lastModifiedBy>
  <cp:lastPrinted>2014-04-28T07:56:40Z</cp:lastPrinted>
  <dcterms:created xsi:type="dcterms:W3CDTF">2008-10-17T11:51:54Z</dcterms:created>
  <dcterms:modified xsi:type="dcterms:W3CDTF">2014-04-28T20:40:20Z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