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24030" windowHeight="56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<sst xmlns="http://schemas.openxmlformats.org/spreadsheetml/2006/main" count="415" uniqueCount="362">
  <si>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</si>
  <si>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</si>
  <si>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</si>
  <si>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</si>
  <si>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</si>
  <si>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</si>
  <si>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</si>
  <si>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</si>
  <si>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</si>
  <si>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</si>
  <si>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</si>
  <si>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</si>
  <si>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</si>
  <si>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</si>
  <si>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</si>
  <si>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</si>
  <si>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</si>
  <si>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</si>
  <si>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</si>
  <si>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</si>
  <si>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</si>
  <si>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</si>
  <si>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</si>
  <si>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</si>
  <si>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</si>
  <si>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</si>
  <si>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</si>
  <si>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</si>
  <si>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</si>
  <si>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</si>
  <si>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</si>
  <si>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</si>
  <si>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</si>
  <si>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</si>
  <si>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</si>
  <si>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</si>
  <si>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</si>
  <si>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</si>
  <si>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</si>
  <si>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</si>
  <si>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</si>
  <si>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</si>
  <si>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</si>
  <si>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</si>
  <si>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</si>
  <si>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</si>
  <si>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</si>
  <si>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</si>
  <si>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</si>
  <si>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</si>
  <si>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</si>
  <si>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</si>
  <si>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</si>
  <si>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</si>
  <si>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</si>
  <si>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</si>
  <si>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</si>
  <si>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</si>
  <si>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</si>
  <si>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</si>
  <si>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</si>
  <si>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</si>
  <si>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</si>
  <si>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</si>
  <si>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</si>
  <si>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</si>
  <si>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</si>
  <si>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</si>
  <si>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</si>
  <si>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</si>
  <si>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</si>
  <si>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</si>
  <si>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</si>
  <si>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</si>
  <si>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</si>
  <si>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</si>
  <si>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</si>
  <si>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</si>
  <si>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</si>
  <si>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</si>
  <si>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</si>
  <si>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</si>
  <si>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</si>
  <si>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</si>
  <si>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</si>
  <si>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</si>
  <si>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</si>
  <si>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</si>
  <si>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</si>
  <si>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</si>
  <si>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</si>
  <si>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</si>
  <si>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</si>
  <si>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</si>
  <si>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</si>
  <si>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</si>
  <si>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</si>
  <si>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</si>
  <si>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</si>
  <si>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</si>
  <si>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</si>
  <si>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</si>
  <si>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</si>
  <si>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</si>
  <si>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</si>
  <si>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</si>
  <si>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</si>
  <si>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</si>
  <si>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</si>
  <si>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</si>
  <si>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</si>
  <si>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</si>
  <si>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</si>
  <si>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</si>
  <si>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</si>
  <si>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</si>
  <si>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</si>
  <si>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</si>
  <si>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</si>
  <si>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</si>
  <si>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</si>
  <si>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</si>
  <si>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</si>
  <si>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</si>
  <si>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</si>
  <si>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</si>
  <si>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</si>
  <si>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</si>
  <si>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</si>
  <si>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</si>
  <si>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</si>
  <si>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</si>
  <si>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</si>
  <si>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</si>
  <si>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</si>
  <si>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</si>
  <si>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</si>
  <si>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</si>
  <si>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</si>
  <si>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</si>
  <si>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</si>
  <si>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</si>
  <si>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</si>
  <si>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</si>
  <si>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</si>
  <si>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</si>
  <si>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</si>
  <si>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</si>
  <si>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</si>
  <si>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</si>
  <si>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</si>
  <si>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</si>
  <si>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</si>
  <si>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</si>
  <si>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</si>
  <si>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</si>
  <si>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</si>
  <si>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</si>
  <si>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</si>
  <si>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</si>
  <si>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</si>
  <si>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</si>
  <si>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</si>
  <si>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</si>
  <si>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</si>
  <si>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</si>
  <si>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</si>
  <si>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</si>
  <si>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</si>
  <si>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</si>
  <si>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</si>
  <si>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</si>
  <si>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</si>
  <si>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</si>
  <si>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</si>
  <si>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</si>
  <si>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</si>
  <si>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</si>
  <si>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</si>
  <si>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</si>
  <si>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</si>
  <si>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</si>
  <si>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</si>
  <si>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</si>
  <si>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</si>
  <si>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</si>
  <si>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</si>
  <si>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</si>
  <si>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</si>
  <si>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</si>
  <si>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</si>
  <si>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</si>
  <si>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</si>
  <si>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</si>
  <si>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</si>
  <si>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</si>
  <si>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</si>
  <si>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</si>
  <si>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</si>
  <si>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</si>
  <si>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</si>
  <si>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</si>
  <si>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</si>
  <si>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</si>
  <si>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</si>
  <si>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</si>
  <si>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</si>
  <si>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</si>
  <si>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</si>
  <si>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</si>
  <si>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</si>
  <si>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</si>
  <si>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</si>
  <si>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</si>
  <si>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</si>
  <si>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</si>
  <si>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</si>
  <si>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</si>
  <si>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</si>
  <si>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</si>
  <si>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</si>
  <si>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</si>
  <si>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</si>
  <si>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</si>
  <si>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</si>
  <si>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</si>
  <si>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</si>
  <si>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</si>
  <si>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</si>
  <si>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</si>
  <si>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</si>
  <si>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</si>
  <si>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</si>
  <si>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</si>
  <si>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</si>
  <si>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</si>
  <si>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</si>
  <si>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</si>
  <si>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</si>
  <si>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</si>
  <si>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</si>
  <si>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</si>
  <si>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</si>
  <si>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</si>
  <si>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</si>
  <si>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</si>
  <si>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</si>
  <si>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</si>
  <si>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</si>
  <si>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</si>
  <si>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</si>
  <si>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</si>
  <si>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</si>
  <si>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</si>
  <si>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</si>
  <si>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</si>
  <si>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</si>
  <si>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</si>
  <si>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</si>
  <si>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</si>
  <si>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</si>
  <si>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</si>
  <si>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</si>
  <si>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</si>
  <si>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</si>
  <si>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</si>
  <si>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</si>
  <si>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</si>
  <si>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</si>
  <si>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</si>
  <si>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</si>
  <si>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</si>
  <si>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</si>
  <si>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</si>
  <si>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</si>
  <si>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</si>
  <si>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</si>
  <si>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</si>
  <si>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</si>
  <si>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</si>
  <si>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</si>
  <si>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</si>
  <si>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</si>
  <si>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</si>
  <si>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</si>
  <si>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</si>
  <si>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</si>
  <si>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</si>
  <si>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</si>
  <si>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</si>
  <si>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</si>
  <si>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</si>
  <si>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</si>
  <si>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</si>
  <si>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</si>
  <si>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</si>
  <si>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</si>
  <si>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</si>
  <si>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</si>
  <si>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</si>
  <si>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</si>
  <si>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</si>
  <si>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</si>
  <si>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</si>
  <si>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</si>
  <si>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</si>
  <si>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</si>
  <si>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</si>
  <si>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</si>
  <si>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</si>
  <si>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</si>
  <si>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</si>
  <si>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</si>
  <si>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</si>
  <si>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</si>
  <si>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</si>
  <si>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</si>
  <si>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</si>
  <si>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</si>
  <si>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</si>
  <si>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</si>
  <si>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</si>
  <si>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</si>
  <si>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31.03.2014.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</si>
  <si>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</si>
  <si>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</si>
  <si>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</si>
  <si>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</si>
  <si>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</si>
  <si>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</si>
  <si>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</si>
  <si>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</si>
  <si>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</si>
  <si>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</si>
  <si>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</si>
  <si>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DA</t>
  </si>
  <si>
    <t>1920</t>
  </si>
  <si>
    <t xml:space="preserve">INA - Industrija nafte d.d. </t>
  </si>
  <si>
    <t>PRIRODNI PLIN d.o.o.</t>
  </si>
  <si>
    <t>HOLDINA d.o.o. Sarajevo</t>
  </si>
  <si>
    <t>STSI - INTEGRIRANI TEHNIČKI SERVISI d.o.o.</t>
  </si>
  <si>
    <t>Zagreb, AV. V. Holjevca 10</t>
  </si>
  <si>
    <t>Zagreb, Šubićeva 29</t>
  </si>
  <si>
    <t>Sarajevo, Ul. Aziza Šaćirbegović 4 b</t>
  </si>
  <si>
    <t>Zagreb, Grada Vukovara 18</t>
  </si>
  <si>
    <t>Zagreb, Lovinčićeva bb</t>
  </si>
  <si>
    <t>2460939</t>
  </si>
  <si>
    <t>01245449</t>
  </si>
  <si>
    <t>1600915</t>
  </si>
  <si>
    <t>Nives Kompare</t>
  </si>
  <si>
    <t>Nives.Kompare@ina.hr</t>
  </si>
  <si>
    <t>Zoltán Sándor Áldott</t>
  </si>
  <si>
    <t>u razdoblju 01.01.2014. do 31.03.2014.</t>
  </si>
  <si>
    <t>Obveznik: INA - Industrija nafte d.d.</t>
  </si>
  <si>
    <t>Obveznik: INA-Industrija nafte d.d.</t>
  </si>
  <si>
    <t>CROSCO d.o.o.</t>
  </si>
  <si>
    <t>4200068200001</t>
  </si>
  <si>
    <t>01 459 2020</t>
  </si>
  <si>
    <t>01 459 2306</t>
  </si>
  <si>
    <t xml:space="preserve">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</si>
  <si>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stanje na dan 31.03.2014.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</si>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</sst>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57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33" borderId="11" xfId="0" applyNumberFormat="1" applyFont="1" applyFill="1" applyBorder="1" applyAlignment="1">
      <alignment horizontal="center" vertical="center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3" fillId="33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Nives.Kompare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20" t="s">
        <v>322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6" t="s">
        <v>316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59" t="s">
        <v>324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9" t="s">
        <v>252</v>
      </c>
      <c r="B8" s="200"/>
      <c r="C8" s="159" t="s">
        <v>325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91"/>
      <c r="C10" s="159" t="s">
        <v>326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61" t="s">
        <v>327</v>
      </c>
      <c r="D12" s="188"/>
      <c r="E12" s="188"/>
      <c r="F12" s="188"/>
      <c r="G12" s="188"/>
      <c r="H12" s="188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89" t="s">
        <v>328</v>
      </c>
      <c r="D14" s="190"/>
      <c r="E14" s="16"/>
      <c r="F14" s="161" t="s">
        <v>329</v>
      </c>
      <c r="G14" s="188"/>
      <c r="H14" s="188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61" t="s">
        <v>330</v>
      </c>
      <c r="D16" s="188"/>
      <c r="E16" s="188"/>
      <c r="F16" s="188"/>
      <c r="G16" s="188"/>
      <c r="H16" s="188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83" t="s">
        <v>331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86" t="s">
        <v>332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133</v>
      </c>
      <c r="D22" s="161" t="s">
        <v>333</v>
      </c>
      <c r="E22" s="173"/>
      <c r="F22" s="174"/>
      <c r="G22" s="144"/>
      <c r="H22" s="18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21</v>
      </c>
      <c r="D24" s="161" t="s">
        <v>334</v>
      </c>
      <c r="E24" s="173"/>
      <c r="F24" s="173"/>
      <c r="G24" s="174"/>
      <c r="H24" s="51" t="s">
        <v>261</v>
      </c>
      <c r="I24" s="122">
        <v>13285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335</v>
      </c>
      <c r="D26" s="25"/>
      <c r="E26" s="33"/>
      <c r="F26" s="24"/>
      <c r="G26" s="175" t="s">
        <v>263</v>
      </c>
      <c r="H26" s="145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9" t="s">
        <v>337</v>
      </c>
      <c r="B30" s="162"/>
      <c r="C30" s="162"/>
      <c r="D30" s="163"/>
      <c r="E30" s="169" t="s">
        <v>341</v>
      </c>
      <c r="F30" s="170"/>
      <c r="G30" s="170"/>
      <c r="H30" s="159" t="s">
        <v>324</v>
      </c>
      <c r="I30" s="160"/>
      <c r="J30" s="10"/>
      <c r="K30" s="10"/>
      <c r="L30" s="10"/>
    </row>
    <row r="31" spans="1:12" ht="12.75">
      <c r="A31" s="94"/>
      <c r="B31" s="22"/>
      <c r="C31" s="21"/>
      <c r="D31" s="171"/>
      <c r="E31" s="171"/>
      <c r="F31" s="171"/>
      <c r="G31" s="172"/>
      <c r="H31" s="16"/>
      <c r="I31" s="101"/>
      <c r="J31" s="10"/>
      <c r="K31" s="10"/>
      <c r="L31" s="10"/>
    </row>
    <row r="32" spans="1:12" ht="12.75">
      <c r="A32" s="169" t="s">
        <v>338</v>
      </c>
      <c r="B32" s="162"/>
      <c r="C32" s="162"/>
      <c r="D32" s="163"/>
      <c r="E32" s="169" t="s">
        <v>342</v>
      </c>
      <c r="F32" s="162"/>
      <c r="G32" s="162"/>
      <c r="H32" s="159" t="s">
        <v>346</v>
      </c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9" t="s">
        <v>355</v>
      </c>
      <c r="B34" s="162"/>
      <c r="C34" s="162"/>
      <c r="D34" s="163"/>
      <c r="E34" s="169" t="s">
        <v>344</v>
      </c>
      <c r="F34" s="162"/>
      <c r="G34" s="162"/>
      <c r="H34" s="159" t="s">
        <v>347</v>
      </c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9" t="s">
        <v>340</v>
      </c>
      <c r="B36" s="162"/>
      <c r="C36" s="162"/>
      <c r="D36" s="163"/>
      <c r="E36" s="169" t="s">
        <v>345</v>
      </c>
      <c r="F36" s="162"/>
      <c r="G36" s="162"/>
      <c r="H36" s="159" t="s">
        <v>348</v>
      </c>
      <c r="I36" s="160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69" t="s">
        <v>339</v>
      </c>
      <c r="B38" s="162"/>
      <c r="C38" s="162"/>
      <c r="D38" s="163"/>
      <c r="E38" s="169" t="s">
        <v>343</v>
      </c>
      <c r="F38" s="162"/>
      <c r="G38" s="162"/>
      <c r="H38" s="159" t="s">
        <v>356</v>
      </c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9" t="s">
        <v>267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39" t="s">
        <v>268</v>
      </c>
      <c r="B46" s="140"/>
      <c r="C46" s="161" t="s">
        <v>349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6" t="s">
        <v>357</v>
      </c>
      <c r="D48" s="142"/>
      <c r="E48" s="143"/>
      <c r="F48" s="16"/>
      <c r="G48" s="51" t="s">
        <v>271</v>
      </c>
      <c r="H48" s="146" t="s">
        <v>358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41" t="s">
        <v>350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46" t="s">
        <v>351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8" t="s">
        <v>274</v>
      </c>
      <c r="C55" s="149"/>
      <c r="D55" s="149"/>
      <c r="E55" s="14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0" t="s">
        <v>306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8"/>
      <c r="B57" s="150" t="s">
        <v>307</v>
      </c>
      <c r="C57" s="151"/>
      <c r="D57" s="151"/>
      <c r="E57" s="151"/>
      <c r="F57" s="151"/>
      <c r="G57" s="151"/>
      <c r="H57" s="151"/>
      <c r="I57" s="110"/>
      <c r="J57" s="10"/>
      <c r="K57" s="10"/>
      <c r="L57" s="10"/>
    </row>
    <row r="58" spans="1:12" ht="12.75">
      <c r="A58" s="108"/>
      <c r="B58" s="150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8"/>
      <c r="B59" s="150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7"/>
      <c r="H63" s="138"/>
      <c r="I63" s="119"/>
      <c r="J63" s="10"/>
      <c r="K63" s="10"/>
      <c r="L63" s="10"/>
    </row>
  </sheetData>
  <sheetProtection/>
  <protectedRanges>
    <protectedRange sqref="E2 H2 C6:D6 C8:D8 C10:D10 C12:I12 C14:D14 F14:I14 C16:I16 C18:I18 C24:G24 C22:F22 C26 I26 I24 A30:D30 A32:I32 A34:D34 H30:I30" name="Range1"/>
    <protectedRange sqref="C20:I20" name="Range1_1"/>
    <protectedRange sqref="E30:G30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Nives.Kompare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8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52" customWidth="1"/>
    <col min="10" max="10" width="12.7109375" style="52" bestFit="1" customWidth="1"/>
    <col min="11" max="11" width="14.140625" style="52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353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8" t="s">
        <v>278</v>
      </c>
      <c r="J4" s="59" t="s">
        <v>318</v>
      </c>
      <c r="K4" s="60" t="s">
        <v>319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18567000000</v>
      </c>
      <c r="K8" s="53">
        <f>K9+K16+K26+K35+K39</f>
        <v>18481000000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771000000</v>
      </c>
      <c r="K9" s="53">
        <f>SUM(K10:K15)</f>
        <v>811000000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28">
        <v>5</v>
      </c>
      <c r="J11" s="129">
        <v>109000000</v>
      </c>
      <c r="K11" s="129">
        <v>112000000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28">
        <v>6</v>
      </c>
      <c r="J12" s="129">
        <v>183000000</v>
      </c>
      <c r="K12" s="129">
        <v>183000000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28">
        <v>7</v>
      </c>
      <c r="J13" s="129">
        <v>64000000</v>
      </c>
      <c r="K13" s="129">
        <v>103000000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28">
        <v>8</v>
      </c>
      <c r="J14" s="129">
        <v>415000000</v>
      </c>
      <c r="K14" s="129">
        <v>413000000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28">
        <v>9</v>
      </c>
      <c r="J15" s="129"/>
      <c r="K15" s="129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28">
        <v>10</v>
      </c>
      <c r="J16" s="130">
        <f>SUM(J17:J25)</f>
        <v>16040000000</v>
      </c>
      <c r="K16" s="130">
        <f>SUM(K17:K25)</f>
        <v>15890000000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28">
        <v>11</v>
      </c>
      <c r="J17" s="129">
        <v>1176000000</v>
      </c>
      <c r="K17" s="129">
        <v>1176000000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28">
        <v>12</v>
      </c>
      <c r="J18" s="129">
        <v>6309000000</v>
      </c>
      <c r="K18" s="129">
        <v>6163000000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28">
        <v>13</v>
      </c>
      <c r="J19" s="129">
        <v>4833000000</v>
      </c>
      <c r="K19" s="129">
        <v>4660000000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28">
        <v>14</v>
      </c>
      <c r="J20" s="129">
        <v>330000000</v>
      </c>
      <c r="K20" s="129">
        <v>325000000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28">
        <v>15</v>
      </c>
      <c r="J21" s="129"/>
      <c r="K21" s="129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28">
        <v>16</v>
      </c>
      <c r="J22" s="129">
        <v>61000000</v>
      </c>
      <c r="K22" s="129">
        <v>83000000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28">
        <v>17</v>
      </c>
      <c r="J23" s="129">
        <v>3326000000</v>
      </c>
      <c r="K23" s="129">
        <v>3478000000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28">
        <v>18</v>
      </c>
      <c r="J24" s="129">
        <v>5000000</v>
      </c>
      <c r="K24" s="129">
        <v>5000000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28">
        <v>19</v>
      </c>
      <c r="J25" s="129"/>
      <c r="K25" s="129"/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28">
        <v>20</v>
      </c>
      <c r="J26" s="130">
        <f>SUM(J27:J34)</f>
        <v>524000000</v>
      </c>
      <c r="K26" s="130">
        <f>SUM(K27:K34)</f>
        <v>576000000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28">
        <v>21</v>
      </c>
      <c r="J27" s="129"/>
      <c r="K27" s="129"/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28">
        <v>22</v>
      </c>
      <c r="J28" s="129"/>
      <c r="K28" s="129"/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28">
        <v>23</v>
      </c>
      <c r="J29" s="129">
        <v>27000000</v>
      </c>
      <c r="K29" s="129">
        <v>27000000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28">
        <v>24</v>
      </c>
      <c r="J30" s="129">
        <v>139000000</v>
      </c>
      <c r="K30" s="129">
        <v>154000000</v>
      </c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28">
        <v>25</v>
      </c>
      <c r="J31" s="129"/>
      <c r="K31" s="129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28">
        <v>26</v>
      </c>
      <c r="J32" s="129">
        <v>25000000</v>
      </c>
      <c r="K32" s="129">
        <v>18000000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28">
        <v>27</v>
      </c>
      <c r="J33" s="129">
        <v>333000000</v>
      </c>
      <c r="K33" s="129">
        <v>377000000</v>
      </c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28">
        <v>28</v>
      </c>
      <c r="J34" s="129"/>
      <c r="K34" s="129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28">
        <v>29</v>
      </c>
      <c r="J35" s="130">
        <f>SUM(J36:J38)</f>
        <v>105000000</v>
      </c>
      <c r="K35" s="130">
        <f>SUM(K36:K38)</f>
        <v>102000000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28">
        <v>30</v>
      </c>
      <c r="J36" s="129"/>
      <c r="K36" s="129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28">
        <v>31</v>
      </c>
      <c r="J37" s="129">
        <v>105000000</v>
      </c>
      <c r="K37" s="131">
        <v>102000000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28">
        <v>32</v>
      </c>
      <c r="J38" s="129"/>
      <c r="K38" s="131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28">
        <v>33</v>
      </c>
      <c r="J39" s="129">
        <v>1127000000</v>
      </c>
      <c r="K39" s="129">
        <v>1102000000</v>
      </c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28">
        <v>34</v>
      </c>
      <c r="J40" s="130">
        <f>J41+J49+J56+J64</f>
        <v>7176000000</v>
      </c>
      <c r="K40" s="130">
        <f>K41+K49+K56+K64</f>
        <v>5974000000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28">
        <v>35</v>
      </c>
      <c r="J41" s="130">
        <f>SUM(J42:J48)</f>
        <v>3219000000</v>
      </c>
      <c r="K41" s="130">
        <f>SUM(K42:K48)</f>
        <v>2717000000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28">
        <v>36</v>
      </c>
      <c r="J42" s="129">
        <v>1204000000</v>
      </c>
      <c r="K42" s="129">
        <v>927000000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28">
        <v>37</v>
      </c>
      <c r="J43" s="129">
        <v>998000000</v>
      </c>
      <c r="K43" s="129">
        <v>918000000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28">
        <v>38</v>
      </c>
      <c r="J44" s="129">
        <v>956000000</v>
      </c>
      <c r="K44" s="129">
        <v>835000000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28">
        <v>39</v>
      </c>
      <c r="J45" s="129">
        <v>61000000</v>
      </c>
      <c r="K45" s="129">
        <v>37000000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28">
        <v>40</v>
      </c>
      <c r="J46" s="129"/>
      <c r="K46" s="129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28">
        <v>41</v>
      </c>
      <c r="J47" s="129"/>
      <c r="K47" s="129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28">
        <v>42</v>
      </c>
      <c r="J48" s="129"/>
      <c r="K48" s="129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28">
        <v>43</v>
      </c>
      <c r="J49" s="130">
        <f>SUM(J50:J55)</f>
        <v>3411000000</v>
      </c>
      <c r="K49" s="130">
        <f>SUM(K50:K55)</f>
        <v>2903000000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28">
        <v>44</v>
      </c>
      <c r="J50" s="129"/>
      <c r="K50" s="129"/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28">
        <v>45</v>
      </c>
      <c r="J51" s="129">
        <v>2564000000</v>
      </c>
      <c r="K51" s="129">
        <v>2101000000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28">
        <v>46</v>
      </c>
      <c r="J52" s="129"/>
      <c r="K52" s="129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28">
        <v>47</v>
      </c>
      <c r="J53" s="129">
        <v>4000000</v>
      </c>
      <c r="K53" s="129">
        <v>5000000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28">
        <v>48</v>
      </c>
      <c r="J54" s="129">
        <v>686000000</v>
      </c>
      <c r="K54" s="129">
        <v>610000000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28">
        <v>49</v>
      </c>
      <c r="J55" s="129">
        <v>157000000</v>
      </c>
      <c r="K55" s="129">
        <v>187000000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28">
        <v>50</v>
      </c>
      <c r="J56" s="130">
        <f>SUM(J57:J63)</f>
        <v>144000000</v>
      </c>
      <c r="K56" s="130">
        <f>SUM(K57:K63)</f>
        <v>40000000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28">
        <v>51</v>
      </c>
      <c r="J57" s="129"/>
      <c r="K57" s="129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28">
        <v>52</v>
      </c>
      <c r="J58" s="129"/>
      <c r="K58" s="129"/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28">
        <v>53</v>
      </c>
      <c r="J59" s="129"/>
      <c r="K59" s="129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28">
        <v>54</v>
      </c>
      <c r="J60" s="129"/>
      <c r="K60" s="129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28">
        <v>55</v>
      </c>
      <c r="J61" s="129"/>
      <c r="K61" s="129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28">
        <v>56</v>
      </c>
      <c r="J62" s="129">
        <v>142000000</v>
      </c>
      <c r="K62" s="7">
        <v>38000000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28">
        <v>57</v>
      </c>
      <c r="J63" s="129">
        <v>2000000</v>
      </c>
      <c r="K63" s="129">
        <v>2000000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28">
        <v>58</v>
      </c>
      <c r="J64" s="129">
        <v>402000000</v>
      </c>
      <c r="K64" s="129">
        <v>314000000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28">
        <v>59</v>
      </c>
      <c r="J65" s="129">
        <v>166000000</v>
      </c>
      <c r="K65" s="129">
        <v>219000000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28">
        <v>60</v>
      </c>
      <c r="J66" s="130">
        <f>J7+J8+J40+J65</f>
        <v>25909000000</v>
      </c>
      <c r="K66" s="130">
        <f>K7+K8+K40+K65</f>
        <v>24674000000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132">
        <v>61</v>
      </c>
      <c r="J67" s="133"/>
      <c r="K67" s="133"/>
    </row>
    <row r="68" spans="1:11" ht="12.75">
      <c r="A68" s="234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28" t="s">
        <v>191</v>
      </c>
      <c r="B69" s="229"/>
      <c r="C69" s="229"/>
      <c r="D69" s="229"/>
      <c r="E69" s="229"/>
      <c r="F69" s="229"/>
      <c r="G69" s="229"/>
      <c r="H69" s="230"/>
      <c r="I69" s="134">
        <v>62</v>
      </c>
      <c r="J69" s="135">
        <f>J70+J71+J72+J78+J79+J82+J85</f>
        <v>12875000000</v>
      </c>
      <c r="K69" s="135">
        <f>K70+K71+K72+K78+K79+K82+K85</f>
        <v>13177000000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28">
        <v>63</v>
      </c>
      <c r="J70" s="129">
        <v>9000000000</v>
      </c>
      <c r="K70" s="129">
        <v>9000000000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28">
        <v>64</v>
      </c>
      <c r="J71" s="129"/>
      <c r="K71" s="129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28">
        <v>65</v>
      </c>
      <c r="J72" s="130">
        <f>J73+J74-J75+J76+J77</f>
        <v>2284000000</v>
      </c>
      <c r="K72" s="130">
        <f>K73+K74-K75+K76+K77</f>
        <v>2306000000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28">
        <v>66</v>
      </c>
      <c r="J73" s="129"/>
      <c r="K73" s="129"/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28">
        <v>67</v>
      </c>
      <c r="J74" s="129"/>
      <c r="K74" s="129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28">
        <v>68</v>
      </c>
      <c r="J75" s="129"/>
      <c r="K75" s="129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28">
        <v>69</v>
      </c>
      <c r="J76" s="129"/>
      <c r="K76" s="129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28">
        <v>70</v>
      </c>
      <c r="J77" s="129">
        <v>2284000000</v>
      </c>
      <c r="K77" s="129">
        <v>2306000000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28">
        <v>71</v>
      </c>
      <c r="J78" s="129">
        <v>6000000</v>
      </c>
      <c r="K78" s="129">
        <v>45000000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28">
        <v>72</v>
      </c>
      <c r="J79" s="130">
        <f>J80-J81</f>
        <v>3094000000</v>
      </c>
      <c r="K79" s="130">
        <f>K80-K81</f>
        <v>1586000000</v>
      </c>
    </row>
    <row r="80" spans="1:11" ht="12.75">
      <c r="A80" s="237" t="s">
        <v>169</v>
      </c>
      <c r="B80" s="238"/>
      <c r="C80" s="238"/>
      <c r="D80" s="238"/>
      <c r="E80" s="238"/>
      <c r="F80" s="238"/>
      <c r="G80" s="238"/>
      <c r="H80" s="239"/>
      <c r="I80" s="128">
        <v>73</v>
      </c>
      <c r="J80" s="129">
        <v>3094000000</v>
      </c>
      <c r="K80" s="129">
        <v>1586000000</v>
      </c>
    </row>
    <row r="81" spans="1:11" ht="12.75">
      <c r="A81" s="237" t="s">
        <v>170</v>
      </c>
      <c r="B81" s="238"/>
      <c r="C81" s="238"/>
      <c r="D81" s="238"/>
      <c r="E81" s="238"/>
      <c r="F81" s="238"/>
      <c r="G81" s="238"/>
      <c r="H81" s="239"/>
      <c r="I81" s="128">
        <v>74</v>
      </c>
      <c r="J81" s="129"/>
      <c r="K81" s="129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28">
        <v>75</v>
      </c>
      <c r="J82" s="130">
        <f>J83-J84</f>
        <v>-1508000000</v>
      </c>
      <c r="K82" s="130">
        <f>K83-K84</f>
        <v>241000000</v>
      </c>
    </row>
    <row r="83" spans="1:11" ht="12.75">
      <c r="A83" s="237" t="s">
        <v>171</v>
      </c>
      <c r="B83" s="238"/>
      <c r="C83" s="238"/>
      <c r="D83" s="238"/>
      <c r="E83" s="238"/>
      <c r="F83" s="238"/>
      <c r="G83" s="238"/>
      <c r="H83" s="239"/>
      <c r="I83" s="128">
        <v>76</v>
      </c>
      <c r="J83" s="129"/>
      <c r="K83" s="129">
        <v>241000000</v>
      </c>
    </row>
    <row r="84" spans="1:11" ht="12.75">
      <c r="A84" s="237" t="s">
        <v>172</v>
      </c>
      <c r="B84" s="238"/>
      <c r="C84" s="238"/>
      <c r="D84" s="238"/>
      <c r="E84" s="238"/>
      <c r="F84" s="238"/>
      <c r="G84" s="238"/>
      <c r="H84" s="239"/>
      <c r="I84" s="128">
        <v>77</v>
      </c>
      <c r="J84" s="129">
        <v>1508000000</v>
      </c>
      <c r="K84" s="129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28">
        <v>78</v>
      </c>
      <c r="J85" s="129">
        <v>-1000000</v>
      </c>
      <c r="K85" s="129">
        <v>-1000000</v>
      </c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28">
        <v>79</v>
      </c>
      <c r="J86" s="130">
        <f>SUM(J87:J89)</f>
        <v>3411000000</v>
      </c>
      <c r="K86" s="130">
        <f>SUM(K87:K89)</f>
        <v>3383000000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28">
        <v>80</v>
      </c>
      <c r="J87" s="129">
        <v>146000000</v>
      </c>
      <c r="K87" s="129">
        <v>186000000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28">
        <v>81</v>
      </c>
      <c r="J88" s="129"/>
      <c r="K88" s="129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28">
        <v>82</v>
      </c>
      <c r="J89" s="129">
        <v>3265000000</v>
      </c>
      <c r="K89" s="129">
        <v>3197000000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28">
        <v>83</v>
      </c>
      <c r="J90" s="130">
        <f>SUM(J91:J99)</f>
        <v>1972000000</v>
      </c>
      <c r="K90" s="130">
        <f>SUM(K91:K99)</f>
        <v>895000000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28">
        <v>84</v>
      </c>
      <c r="J91" s="129"/>
      <c r="K91" s="129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28">
        <v>85</v>
      </c>
      <c r="J92" s="129"/>
      <c r="K92" s="129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28">
        <v>86</v>
      </c>
      <c r="J93" s="129">
        <v>1889000000</v>
      </c>
      <c r="K93" s="129">
        <v>816000000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28">
        <v>87</v>
      </c>
      <c r="J94" s="129"/>
      <c r="K94" s="129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28">
        <v>88</v>
      </c>
      <c r="J95" s="129"/>
      <c r="K95" s="129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28">
        <v>89</v>
      </c>
      <c r="J96" s="129"/>
      <c r="K96" s="129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28">
        <v>90</v>
      </c>
      <c r="J97" s="129"/>
      <c r="K97" s="129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28">
        <v>91</v>
      </c>
      <c r="J98" s="129">
        <v>76000000</v>
      </c>
      <c r="K98" s="129">
        <v>72000000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28">
        <v>92</v>
      </c>
      <c r="J99" s="129">
        <v>7000000</v>
      </c>
      <c r="K99" s="129">
        <v>7000000</v>
      </c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28">
        <v>93</v>
      </c>
      <c r="J100" s="130">
        <f>SUM(J101:J112)</f>
        <v>7525000000</v>
      </c>
      <c r="K100" s="130">
        <f>SUM(K101:K112)</f>
        <v>7022000000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28">
        <v>94</v>
      </c>
      <c r="J101" s="129"/>
      <c r="K101" s="129"/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28">
        <v>95</v>
      </c>
      <c r="J102" s="129"/>
      <c r="K102" s="129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28">
        <v>96</v>
      </c>
      <c r="J103" s="129">
        <v>3274000000</v>
      </c>
      <c r="K103" s="129">
        <v>4185000000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28">
        <v>97</v>
      </c>
      <c r="J104" s="129">
        <v>242000000</v>
      </c>
      <c r="K104" s="129">
        <v>237000000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28">
        <v>98</v>
      </c>
      <c r="J105" s="129">
        <v>2841000000</v>
      </c>
      <c r="K105" s="129">
        <v>1482000000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28">
        <v>99</v>
      </c>
      <c r="J106" s="129"/>
      <c r="K106" s="129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28">
        <v>100</v>
      </c>
      <c r="J107" s="129"/>
      <c r="K107" s="129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28">
        <v>101</v>
      </c>
      <c r="J108" s="129">
        <v>118000000</v>
      </c>
      <c r="K108" s="129">
        <v>104000000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28">
        <v>102</v>
      </c>
      <c r="J109" s="129">
        <v>749000000</v>
      </c>
      <c r="K109" s="129">
        <v>767000000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28">
        <v>103</v>
      </c>
      <c r="J110" s="129">
        <v>2000000</v>
      </c>
      <c r="K110" s="129"/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28">
        <v>104</v>
      </c>
      <c r="J111" s="129"/>
      <c r="K111" s="129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28">
        <v>105</v>
      </c>
      <c r="J112" s="129">
        <v>299000000</v>
      </c>
      <c r="K112" s="129">
        <v>247000000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28">
        <v>106</v>
      </c>
      <c r="J113" s="129">
        <v>126000000</v>
      </c>
      <c r="K113" s="129">
        <v>197000000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28">
        <v>107</v>
      </c>
      <c r="J114" s="130">
        <f>J69+J86+J90+J100+J113</f>
        <v>25909000000</v>
      </c>
      <c r="K114" s="130">
        <f>K69+K86+K90+K100+K113</f>
        <v>24674000000</v>
      </c>
    </row>
    <row r="115" spans="1:11" ht="12.75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136">
        <v>108</v>
      </c>
      <c r="J115" s="133"/>
      <c r="K115" s="133"/>
    </row>
    <row r="116" spans="1:11" ht="12.75">
      <c r="A116" s="234" t="s">
        <v>310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28" t="s">
        <v>186</v>
      </c>
      <c r="B117" s="229"/>
      <c r="C117" s="229"/>
      <c r="D117" s="229"/>
      <c r="E117" s="229"/>
      <c r="F117" s="229"/>
      <c r="G117" s="229"/>
      <c r="H117" s="229"/>
      <c r="I117" s="248"/>
      <c r="J117" s="248"/>
      <c r="K117" s="249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12876000000</v>
      </c>
      <c r="K118" s="7">
        <v>13178000000</v>
      </c>
    </row>
    <row r="119" spans="1:11" ht="12.75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>
        <v>-1000000</v>
      </c>
      <c r="K119" s="8">
        <v>-1000000</v>
      </c>
    </row>
    <row r="120" spans="1:11" ht="12.75">
      <c r="A120" s="253" t="s">
        <v>311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5" sqref="A55:M5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3" width="10.8515625" style="52" bestFit="1" customWidth="1"/>
    <col min="14" max="16384" width="9.140625" style="52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69" t="s">
        <v>352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55" t="s">
        <v>353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318</v>
      </c>
      <c r="K4" s="257"/>
      <c r="L4" s="257" t="s">
        <v>319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7222000000</v>
      </c>
      <c r="K7" s="54">
        <f>SUM(K8:K9)</f>
        <v>7222000000</v>
      </c>
      <c r="L7" s="135">
        <f>SUM(L8:L9)</f>
        <v>5689000000</v>
      </c>
      <c r="M7" s="54">
        <f>SUM(M8:M9)</f>
        <v>5689000000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7123000000</v>
      </c>
      <c r="K8" s="7">
        <v>7123000000</v>
      </c>
      <c r="L8" s="129">
        <v>5542000000</v>
      </c>
      <c r="M8" s="7">
        <v>5542000000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99000000</v>
      </c>
      <c r="K9" s="7">
        <v>99000000</v>
      </c>
      <c r="L9" s="7">
        <v>147000000</v>
      </c>
      <c r="M9" s="7">
        <v>147000000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6814000000</v>
      </c>
      <c r="K10" s="53">
        <f>K11+K12+K16+K20+K21+K22+K25+K26</f>
        <v>6814000000</v>
      </c>
      <c r="L10" s="53">
        <f>L11+L12+L16+L20+L21+L22+L25+L26</f>
        <v>5299000000</v>
      </c>
      <c r="M10" s="53">
        <f>M11+M12+M16+M20+M21+M22+M25+M26</f>
        <v>5299000000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-265000000</v>
      </c>
      <c r="K11" s="7">
        <v>-265000000</v>
      </c>
      <c r="L11" s="7">
        <v>287000000</v>
      </c>
      <c r="M11" s="7">
        <v>287000000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5670000000</v>
      </c>
      <c r="K12" s="53">
        <f>SUM(K13:K15)</f>
        <v>5670000000</v>
      </c>
      <c r="L12" s="53">
        <f>SUM(L13:L15)</f>
        <v>3661000000</v>
      </c>
      <c r="M12" s="53">
        <f>SUM(M13:M15)</f>
        <v>3661000000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3888000000</v>
      </c>
      <c r="K13" s="7">
        <v>3888000000</v>
      </c>
      <c r="L13" s="7">
        <v>2345000000</v>
      </c>
      <c r="M13" s="7">
        <v>2345000000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1420000000</v>
      </c>
      <c r="K14" s="7">
        <v>1420000000</v>
      </c>
      <c r="L14" s="7">
        <v>948000000</v>
      </c>
      <c r="M14" s="7">
        <v>948000000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362000000</v>
      </c>
      <c r="K15" s="7">
        <v>362000000</v>
      </c>
      <c r="L15" s="7">
        <v>368000000</v>
      </c>
      <c r="M15" s="7">
        <v>368000000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497000000</v>
      </c>
      <c r="K16" s="53">
        <f>SUM(K17:K19)</f>
        <v>497000000</v>
      </c>
      <c r="L16" s="130">
        <f>SUM(L17:L19)</f>
        <v>495000000</v>
      </c>
      <c r="M16" s="53">
        <f>SUM(M17:M19)</f>
        <v>495000000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302000000</v>
      </c>
      <c r="K17" s="7">
        <v>302000000</v>
      </c>
      <c r="L17" s="129">
        <v>299000000</v>
      </c>
      <c r="M17" s="7">
        <v>299000000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125000000</v>
      </c>
      <c r="K18" s="7">
        <v>125000000</v>
      </c>
      <c r="L18" s="129">
        <v>127000000</v>
      </c>
      <c r="M18" s="7">
        <v>127000000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70000000</v>
      </c>
      <c r="K19" s="7">
        <v>70000000</v>
      </c>
      <c r="L19" s="129">
        <v>69000000</v>
      </c>
      <c r="M19" s="7">
        <v>69000000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564000000</v>
      </c>
      <c r="K20" s="7">
        <v>564000000</v>
      </c>
      <c r="L20" s="129">
        <v>460000000</v>
      </c>
      <c r="M20" s="7">
        <v>460000000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309000000</v>
      </c>
      <c r="K21" s="7">
        <v>309000000</v>
      </c>
      <c r="L21" s="7">
        <v>415000000</v>
      </c>
      <c r="M21" s="7">
        <v>415000000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22000000</v>
      </c>
      <c r="K22" s="53">
        <f>SUM(K23:K24)</f>
        <v>22000000</v>
      </c>
      <c r="L22" s="53">
        <f>SUM(L23:L24)</f>
        <v>25000000</v>
      </c>
      <c r="M22" s="53">
        <f>SUM(M23:M24)</f>
        <v>25000000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1000000</v>
      </c>
      <c r="K23" s="7">
        <v>1000000</v>
      </c>
      <c r="L23" s="7">
        <v>8000000</v>
      </c>
      <c r="M23" s="7">
        <v>8000000</v>
      </c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21000000</v>
      </c>
      <c r="K24" s="7">
        <v>21000000</v>
      </c>
      <c r="L24" s="7">
        <v>17000000</v>
      </c>
      <c r="M24" s="7">
        <v>17000000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17000000</v>
      </c>
      <c r="K25" s="7">
        <v>17000000</v>
      </c>
      <c r="L25" s="7">
        <v>-44000000</v>
      </c>
      <c r="M25" s="7">
        <v>-44000000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129"/>
      <c r="M26" s="7"/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127000000</v>
      </c>
      <c r="K27" s="53">
        <f>SUM(K28:K32)</f>
        <v>127000000</v>
      </c>
      <c r="L27" s="130">
        <f>SUM(L28:L32)</f>
        <v>61000000</v>
      </c>
      <c r="M27" s="53">
        <f>SUM(M28:M32)</f>
        <v>61000000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129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91000000</v>
      </c>
      <c r="K29" s="7">
        <v>91000000</v>
      </c>
      <c r="L29" s="129">
        <v>60000000</v>
      </c>
      <c r="M29" s="7">
        <v>60000000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129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129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36000000</v>
      </c>
      <c r="K32" s="7">
        <v>36000000</v>
      </c>
      <c r="L32" s="129">
        <v>1000000</v>
      </c>
      <c r="M32" s="7">
        <v>1000000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261000000</v>
      </c>
      <c r="K33" s="53">
        <f>SUM(K34:K37)</f>
        <v>261000000</v>
      </c>
      <c r="L33" s="53">
        <f>SUM(L34:L37)</f>
        <v>148000000</v>
      </c>
      <c r="M33" s="53">
        <f>SUM(M34:M37)</f>
        <v>148000000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231000000</v>
      </c>
      <c r="K35" s="7">
        <v>231000000</v>
      </c>
      <c r="L35" s="7">
        <v>116000000</v>
      </c>
      <c r="M35" s="7">
        <v>116000000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30000000</v>
      </c>
      <c r="K37" s="7">
        <v>30000000</v>
      </c>
      <c r="L37" s="7">
        <v>32000000</v>
      </c>
      <c r="M37" s="7">
        <v>32000000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7349000000</v>
      </c>
      <c r="K42" s="53">
        <f>K7+K27+K38+K40</f>
        <v>7349000000</v>
      </c>
      <c r="L42" s="53">
        <f>L7+L27+L38+L40</f>
        <v>5750000000</v>
      </c>
      <c r="M42" s="53">
        <f>M7+M27+M38+M40</f>
        <v>5750000000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7075000000</v>
      </c>
      <c r="K43" s="53">
        <f>K10+K33+K39+K41</f>
        <v>7075000000</v>
      </c>
      <c r="L43" s="53">
        <f>L10+L33+L39+L41</f>
        <v>5447000000</v>
      </c>
      <c r="M43" s="53">
        <f>M10+M33+M39+M41</f>
        <v>5447000000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274000000</v>
      </c>
      <c r="K44" s="53">
        <f>K42-K43</f>
        <v>274000000</v>
      </c>
      <c r="L44" s="53">
        <f>L42-L43</f>
        <v>303000000</v>
      </c>
      <c r="M44" s="53">
        <f>M42-M43</f>
        <v>303000000</v>
      </c>
    </row>
    <row r="45" spans="1:13" ht="12.75">
      <c r="A45" s="258" t="s">
        <v>218</v>
      </c>
      <c r="B45" s="259"/>
      <c r="C45" s="259"/>
      <c r="D45" s="259"/>
      <c r="E45" s="259"/>
      <c r="F45" s="259"/>
      <c r="G45" s="259"/>
      <c r="H45" s="260"/>
      <c r="I45" s="1">
        <v>149</v>
      </c>
      <c r="J45" s="53">
        <f>IF(J42&gt;J43,J42-J43,0)</f>
        <v>274000000</v>
      </c>
      <c r="K45" s="53">
        <f>IF(K42&gt;K43,K42-K43,0)</f>
        <v>274000000</v>
      </c>
      <c r="L45" s="53">
        <f>IF(L42&gt;L43,L42-L43,0)</f>
        <v>303000000</v>
      </c>
      <c r="M45" s="53">
        <f>IF(M42&gt;M43,M42-M43,0)</f>
        <v>303000000</v>
      </c>
    </row>
    <row r="46" spans="1:13" ht="12.75">
      <c r="A46" s="258" t="s">
        <v>219</v>
      </c>
      <c r="B46" s="259"/>
      <c r="C46" s="259"/>
      <c r="D46" s="259"/>
      <c r="E46" s="259"/>
      <c r="F46" s="259"/>
      <c r="G46" s="259"/>
      <c r="H46" s="26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13000000</v>
      </c>
      <c r="K47" s="7">
        <v>13000000</v>
      </c>
      <c r="L47" s="7">
        <v>62000000</v>
      </c>
      <c r="M47" s="7">
        <v>62000000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261000000</v>
      </c>
      <c r="K48" s="53">
        <f>K44-K47</f>
        <v>261000000</v>
      </c>
      <c r="L48" s="53">
        <f>L44-L47</f>
        <v>241000000</v>
      </c>
      <c r="M48" s="53">
        <f>M44-M47</f>
        <v>241000000</v>
      </c>
    </row>
    <row r="49" spans="1:13" ht="12.75">
      <c r="A49" s="258" t="s">
        <v>192</v>
      </c>
      <c r="B49" s="259"/>
      <c r="C49" s="259"/>
      <c r="D49" s="259"/>
      <c r="E49" s="259"/>
      <c r="F49" s="259"/>
      <c r="G49" s="259"/>
      <c r="H49" s="260"/>
      <c r="I49" s="1">
        <v>153</v>
      </c>
      <c r="J49" s="53">
        <f>IF(J48&gt;0,J48,0)</f>
        <v>261000000</v>
      </c>
      <c r="K49" s="53">
        <f>IF(K48&gt;0,K48,0)</f>
        <v>261000000</v>
      </c>
      <c r="L49" s="53">
        <f>IF(L48&gt;0,L48,0)</f>
        <v>241000000</v>
      </c>
      <c r="M49" s="53">
        <f>IF(M48&gt;0,M48,0)</f>
        <v>241000000</v>
      </c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64" t="s">
        <v>312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261000000</v>
      </c>
      <c r="K53" s="7">
        <v>261000000</v>
      </c>
      <c r="L53" s="7">
        <v>241000000</v>
      </c>
      <c r="M53" s="7">
        <v>241000000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64" t="s">
        <v>189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261000000</v>
      </c>
      <c r="K56" s="6">
        <v>261000000</v>
      </c>
      <c r="L56" s="6">
        <v>241000000</v>
      </c>
      <c r="M56" s="6">
        <v>241000000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193000000</v>
      </c>
      <c r="K57" s="53">
        <f>SUM(K58:K64)</f>
        <v>193000000</v>
      </c>
      <c r="L57" s="53">
        <f>SUM(L58:L64)</f>
        <v>61000000</v>
      </c>
      <c r="M57" s="53">
        <f>SUM(M58:M64)</f>
        <v>61000000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191000000</v>
      </c>
      <c r="K58" s="7">
        <v>191000000</v>
      </c>
      <c r="L58" s="7">
        <v>22000000</v>
      </c>
      <c r="M58" s="7">
        <v>22000000</v>
      </c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13000000</v>
      </c>
      <c r="K60" s="7">
        <v>13000000</v>
      </c>
      <c r="L60" s="7">
        <v>39000000</v>
      </c>
      <c r="M60" s="7">
        <v>39000000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-11000000</v>
      </c>
      <c r="K64" s="7">
        <v>-11000000</v>
      </c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193000000</v>
      </c>
      <c r="K66" s="53">
        <f>K57-K65</f>
        <v>193000000</v>
      </c>
      <c r="L66" s="53">
        <f>L57-L65</f>
        <v>61000000</v>
      </c>
      <c r="M66" s="53">
        <f>M57-M65</f>
        <v>61000000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454000000</v>
      </c>
      <c r="K67" s="61">
        <f>K56+K66</f>
        <v>454000000</v>
      </c>
      <c r="L67" s="61">
        <f>L56+L66</f>
        <v>302000000</v>
      </c>
      <c r="M67" s="61">
        <f>M56+M66</f>
        <v>302000000</v>
      </c>
    </row>
    <row r="68" spans="1:13" ht="12.75" customHeight="1">
      <c r="A68" s="273" t="s">
        <v>313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1:13" ht="12.75" customHeight="1">
      <c r="A69" s="275" t="s">
        <v>188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454000000</v>
      </c>
      <c r="K70" s="7">
        <v>454000000</v>
      </c>
      <c r="L70" s="7">
        <v>302000000</v>
      </c>
      <c r="M70" s="7">
        <v>302000000</v>
      </c>
    </row>
    <row r="71" spans="1:13" ht="12.75">
      <c r="A71" s="270" t="s">
        <v>235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0">
      <selection activeCell="P33" sqref="P33"/>
    </sheetView>
  </sheetViews>
  <sheetFormatPr defaultColWidth="9.140625" defaultRowHeight="12.75"/>
  <cols>
    <col min="1" max="7" width="9.140625" style="52" customWidth="1"/>
    <col min="8" max="8" width="5.00390625" style="52" customWidth="1"/>
    <col min="9" max="9" width="7.00390625" style="52" customWidth="1"/>
    <col min="10" max="10" width="11.140625" style="52" bestFit="1" customWidth="1"/>
    <col min="11" max="11" width="11.00390625" style="52" customWidth="1"/>
    <col min="12" max="16384" width="9.140625" style="52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352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354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6" t="s">
        <v>279</v>
      </c>
      <c r="J4" s="67" t="s">
        <v>318</v>
      </c>
      <c r="K4" s="67" t="s">
        <v>319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9" t="s">
        <v>283</v>
      </c>
      <c r="K5" s="69" t="s">
        <v>284</v>
      </c>
    </row>
    <row r="6" spans="1:11" ht="12.75">
      <c r="A6" s="264" t="s">
        <v>156</v>
      </c>
      <c r="B6" s="265"/>
      <c r="C6" s="265"/>
      <c r="D6" s="265"/>
      <c r="E6" s="265"/>
      <c r="F6" s="265"/>
      <c r="G6" s="265"/>
      <c r="H6" s="265"/>
      <c r="I6" s="284"/>
      <c r="J6" s="284"/>
      <c r="K6" s="285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274000000</v>
      </c>
      <c r="K7" s="7">
        <v>303000000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564000000</v>
      </c>
      <c r="K8" s="7">
        <v>460000000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410000000</v>
      </c>
      <c r="K9" s="7"/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>
        <v>560000000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>
        <v>458000000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359000000</v>
      </c>
      <c r="K12" s="7">
        <v>226000000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1607000000</v>
      </c>
      <c r="K13" s="53">
        <f>SUM(K7:K12)</f>
        <v>2007000000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34000000</v>
      </c>
      <c r="K14" s="7">
        <v>1388000000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752000000</v>
      </c>
      <c r="K15" s="7"/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354000000</v>
      </c>
      <c r="K16" s="7"/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207000000</v>
      </c>
      <c r="K17" s="7">
        <v>167000000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1347000000</v>
      </c>
      <c r="K18" s="53">
        <f>SUM(K14:K17)</f>
        <v>1555000000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260000000</v>
      </c>
      <c r="K19" s="53">
        <f>IF(K13&gt;K18,K13-K18,0)</f>
        <v>452000000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64" t="s">
        <v>159</v>
      </c>
      <c r="B21" s="265"/>
      <c r="C21" s="265"/>
      <c r="D21" s="265"/>
      <c r="E21" s="265"/>
      <c r="F21" s="265"/>
      <c r="G21" s="265"/>
      <c r="H21" s="265"/>
      <c r="I21" s="284"/>
      <c r="J21" s="284"/>
      <c r="K21" s="285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3000000</v>
      </c>
      <c r="K22" s="7">
        <v>2000000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4000000</v>
      </c>
      <c r="K24" s="7">
        <v>5000000</v>
      </c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>
        <v>43000000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7000000</v>
      </c>
      <c r="K27" s="53">
        <f>SUM(K22:K26)</f>
        <v>50000000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193000000</v>
      </c>
      <c r="K28" s="7">
        <v>337000000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2000000</v>
      </c>
      <c r="K30" s="129">
        <v>0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195000000</v>
      </c>
      <c r="K31" s="53">
        <f>SUM(K28:K30)</f>
        <v>337000000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188000000</v>
      </c>
      <c r="K33" s="53">
        <f>IF(K31&gt;K27,K31-K27,0)</f>
        <v>287000000</v>
      </c>
    </row>
    <row r="34" spans="1:11" ht="12.75">
      <c r="A34" s="264" t="s">
        <v>160</v>
      </c>
      <c r="B34" s="265"/>
      <c r="C34" s="265"/>
      <c r="D34" s="265"/>
      <c r="E34" s="265"/>
      <c r="F34" s="265"/>
      <c r="G34" s="265"/>
      <c r="H34" s="265"/>
      <c r="I34" s="284"/>
      <c r="J34" s="284"/>
      <c r="K34" s="285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3616000000</v>
      </c>
      <c r="K36" s="7">
        <v>3724000000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>
        <v>10000000</v>
      </c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3626000000</v>
      </c>
      <c r="K38" s="53">
        <f>SUM(K35:K37)</f>
        <v>3724000000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2916000000</v>
      </c>
      <c r="K39" s="7">
        <v>5184000000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64000000</v>
      </c>
      <c r="K43" s="7">
        <v>36000000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2980000000</v>
      </c>
      <c r="K44" s="53">
        <f>SUM(K39:K43)</f>
        <v>5220000000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646000000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1496000000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IF(J19-J20+J32-J33+J45-J46&gt;0,J19-J20+J32-J33+J45-J46,0)</f>
        <v>718000000</v>
      </c>
      <c r="K47" s="53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1331000000</v>
      </c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488000000</v>
      </c>
      <c r="K49" s="7">
        <v>402000000</v>
      </c>
    </row>
    <row r="50" spans="1:11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v>718000000</v>
      </c>
      <c r="K50" s="7"/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>
        <v>88000000</v>
      </c>
    </row>
    <row r="52" spans="1:11" ht="12.75">
      <c r="A52" s="250" t="s">
        <v>177</v>
      </c>
      <c r="B52" s="251"/>
      <c r="C52" s="251"/>
      <c r="D52" s="251"/>
      <c r="E52" s="251"/>
      <c r="F52" s="251"/>
      <c r="G52" s="251"/>
      <c r="H52" s="251"/>
      <c r="I52" s="4">
        <v>44</v>
      </c>
      <c r="J52" s="65">
        <f>J49+J50-J51</f>
        <v>1206000000</v>
      </c>
      <c r="K52" s="61">
        <f>K49+K50-K51</f>
        <v>314000000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6" t="s">
        <v>279</v>
      </c>
      <c r="J4" s="67" t="s">
        <v>318</v>
      </c>
      <c r="K4" s="67" t="s">
        <v>319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72">
        <v>2</v>
      </c>
      <c r="J5" s="73" t="s">
        <v>283</v>
      </c>
      <c r="K5" s="73" t="s">
        <v>284</v>
      </c>
    </row>
    <row r="6" spans="1:11" ht="12.75">
      <c r="A6" s="264" t="s">
        <v>156</v>
      </c>
      <c r="B6" s="265"/>
      <c r="C6" s="265"/>
      <c r="D6" s="265"/>
      <c r="E6" s="265"/>
      <c r="F6" s="265"/>
      <c r="G6" s="265"/>
      <c r="H6" s="265"/>
      <c r="I6" s="284"/>
      <c r="J6" s="284"/>
      <c r="K6" s="285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91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64" t="s">
        <v>159</v>
      </c>
      <c r="B22" s="265"/>
      <c r="C22" s="265"/>
      <c r="D22" s="265"/>
      <c r="E22" s="265"/>
      <c r="F22" s="265"/>
      <c r="G22" s="265"/>
      <c r="H22" s="265"/>
      <c r="I22" s="284"/>
      <c r="J22" s="284"/>
      <c r="K22" s="285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320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321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64" t="s">
        <v>160</v>
      </c>
      <c r="B35" s="265"/>
      <c r="C35" s="265"/>
      <c r="D35" s="265"/>
      <c r="E35" s="265"/>
      <c r="F35" s="265"/>
      <c r="G35" s="265"/>
      <c r="H35" s="265"/>
      <c r="I35" s="284">
        <v>0</v>
      </c>
      <c r="J35" s="284"/>
      <c r="K35" s="285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91" t="s">
        <v>177</v>
      </c>
      <c r="B53" s="294"/>
      <c r="C53" s="294"/>
      <c r="D53" s="294"/>
      <c r="E53" s="294"/>
      <c r="F53" s="294"/>
      <c r="G53" s="294"/>
      <c r="H53" s="29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1.421875" style="76" customWidth="1"/>
    <col min="9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5"/>
    </row>
    <row r="2" spans="1:12" ht="15.75">
      <c r="A2" s="42"/>
      <c r="B2" s="74"/>
      <c r="C2" s="311" t="s">
        <v>282</v>
      </c>
      <c r="D2" s="311"/>
      <c r="E2" s="77" t="s">
        <v>361</v>
      </c>
      <c r="F2" s="43" t="s">
        <v>250</v>
      </c>
      <c r="G2" s="312" t="s">
        <v>323</v>
      </c>
      <c r="H2" s="313"/>
      <c r="I2" s="74"/>
      <c r="J2" s="74"/>
      <c r="K2" s="74"/>
      <c r="L2" s="78"/>
    </row>
    <row r="3" spans="1:11" ht="23.25">
      <c r="A3" s="314" t="s">
        <v>59</v>
      </c>
      <c r="B3" s="314"/>
      <c r="C3" s="314"/>
      <c r="D3" s="314"/>
      <c r="E3" s="314"/>
      <c r="F3" s="314"/>
      <c r="G3" s="314"/>
      <c r="H3" s="314"/>
      <c r="I3" s="81" t="s">
        <v>305</v>
      </c>
      <c r="J3" s="82" t="s">
        <v>150</v>
      </c>
      <c r="K3" s="82" t="s">
        <v>151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84">
        <v>2</v>
      </c>
      <c r="J4" s="83" t="s">
        <v>283</v>
      </c>
      <c r="K4" s="83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9000000000</v>
      </c>
      <c r="K5" s="45">
        <v>9000000000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46"/>
      <c r="K6" s="46"/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v>2685000000</v>
      </c>
      <c r="K7" s="46">
        <v>2306000000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v>3437000000</v>
      </c>
      <c r="K8" s="46">
        <v>1586000000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46">
        <v>261000000</v>
      </c>
      <c r="K9" s="46">
        <v>241000000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/>
      <c r="K10" s="46"/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>
        <v>26000000</v>
      </c>
      <c r="K12" s="46">
        <v>45000000</v>
      </c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/>
      <c r="K13" s="46"/>
    </row>
    <row r="14" spans="1:11" ht="12.75">
      <c r="A14" s="305" t="s">
        <v>294</v>
      </c>
      <c r="B14" s="306"/>
      <c r="C14" s="306"/>
      <c r="D14" s="306"/>
      <c r="E14" s="306"/>
      <c r="F14" s="306"/>
      <c r="G14" s="306"/>
      <c r="H14" s="306"/>
      <c r="I14" s="44">
        <v>10</v>
      </c>
      <c r="J14" s="79">
        <f>SUM(J5:J13)</f>
        <v>15409000000</v>
      </c>
      <c r="K14" s="79">
        <f>SUM(K5:K13)</f>
        <v>13178000000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>
        <v>191000000</v>
      </c>
      <c r="K15" s="46">
        <v>22000000</v>
      </c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>
        <v>263000000</v>
      </c>
      <c r="K20" s="46">
        <v>280000000</v>
      </c>
    </row>
    <row r="21" spans="1:11" ht="12.75">
      <c r="A21" s="305" t="s">
        <v>301</v>
      </c>
      <c r="B21" s="306"/>
      <c r="C21" s="306"/>
      <c r="D21" s="306"/>
      <c r="E21" s="306"/>
      <c r="F21" s="306"/>
      <c r="G21" s="306"/>
      <c r="H21" s="306"/>
      <c r="I21" s="44">
        <v>17</v>
      </c>
      <c r="J21" s="80">
        <f>SUM(J15:J20)</f>
        <v>454000000</v>
      </c>
      <c r="K21" s="80">
        <f>SUM(K15:K20)</f>
        <v>302000000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>
        <v>15409000000</v>
      </c>
      <c r="K23" s="45">
        <v>13178000000</v>
      </c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8">
        <v>19</v>
      </c>
      <c r="J24" s="80">
        <v>-1000000</v>
      </c>
      <c r="K24" s="80">
        <v>-1000000</v>
      </c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6" t="s">
        <v>280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7" t="s">
        <v>359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2014-04-28T14:12:40Z</cp:lastPrinted>
  <dcterms:created xsi:type="dcterms:W3CDTF">2008-10-17T11:51:54Z</dcterms:created>
  <dcterms:modified xsi:type="dcterms:W3CDTF">2014-04-28T14:49:50Z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