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30" windowHeight="592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<sst xmlns="http://schemas.openxmlformats.org/spreadsheetml/2006/main" count="397" uniqueCount="346">
  <si>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</si>
  <si>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</si>
  <si>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</si>
  <si>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</si>
  <si>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</si>
  <si>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</si>
  <si>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</si>
  <si>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</si>
  <si>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</si>
  <si>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</si>
  <si>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</si>
  <si>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</si>
  <si>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</si>
  <si>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</si>
  <si>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</si>
  <si>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</si>
  <si>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</si>
  <si>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</si>
  <si>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</si>
  <si>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</si>
  <si>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</si>
  <si>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</si>
  <si>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</si>
  <si>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</si>
  <si>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</si>
  <si>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</si>
  <si>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</si>
  <si>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</si>
  <si>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</si>
  <si>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</si>
  <si>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</si>
  <si>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</si>
  <si>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</si>
  <si>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</si>
  <si>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</si>
  <si>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</si>
  <si>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</si>
  <si>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</si>
  <si>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</si>
  <si>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</si>
  <si>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</si>
  <si>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</si>
  <si>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</si>
  <si>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</si>
  <si>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</si>
  <si>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</si>
  <si>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</si>
  <si>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</si>
  <si>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</si>
  <si>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</si>
  <si>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</si>
  <si>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</si>
  <si>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</si>
  <si>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</si>
  <si>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</si>
  <si>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</si>
  <si>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</si>
  <si>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</si>
  <si>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</si>
  <si>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</si>
  <si>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</si>
  <si>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</si>
  <si>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</si>
  <si>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</si>
  <si>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</si>
  <si>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</si>
  <si>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</si>
  <si>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</si>
  <si>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</si>
  <si>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</si>
  <si>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</si>
  <si>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</si>
  <si>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</si>
  <si>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</si>
  <si>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</si>
  <si>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</si>
  <si>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</si>
  <si>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</si>
  <si>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</si>
  <si>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</si>
  <si>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</si>
  <si>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</si>
  <si>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</si>
  <si>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</si>
  <si>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</si>
  <si>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</si>
  <si>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</si>
  <si>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</si>
  <si>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</si>
  <si>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</si>
  <si>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</si>
  <si>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</si>
  <si>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</si>
  <si>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</si>
  <si>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</si>
  <si>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</si>
  <si>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</si>
  <si>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</si>
  <si>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</si>
  <si>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</si>
  <si>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</si>
  <si>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</si>
  <si>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</si>
  <si>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</si>
  <si>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</si>
  <si>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</si>
  <si>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</si>
  <si>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</si>
  <si>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</si>
  <si>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</si>
  <si>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</si>
  <si>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</si>
  <si>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</si>
  <si>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</si>
  <si>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</si>
  <si>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</si>
  <si>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</si>
  <si>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</si>
  <si>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</si>
  <si>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</si>
  <si>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</si>
  <si>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</si>
  <si>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</si>
  <si>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</si>
  <si>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</si>
  <si>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</si>
  <si>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</si>
  <si>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</si>
  <si>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</si>
  <si>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</si>
  <si>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</si>
  <si>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</si>
  <si>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</si>
  <si>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</si>
  <si>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</si>
  <si>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</si>
  <si>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</si>
  <si>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</si>
  <si>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</si>
  <si>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</si>
  <si>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</si>
  <si>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</si>
  <si>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</si>
  <si>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</si>
  <si>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</si>
  <si>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</si>
  <si>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</si>
  <si>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</si>
  <si>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</si>
  <si>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</si>
  <si>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</si>
  <si>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</si>
  <si>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</si>
  <si>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</si>
  <si>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</si>
  <si>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</si>
  <si>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</si>
  <si>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</si>
  <si>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</si>
  <si>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</si>
  <si>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</si>
  <si>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</si>
  <si>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</si>
  <si>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</si>
  <si>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</si>
  <si>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</si>
  <si>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</si>
  <si>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</si>
  <si>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</si>
  <si>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</si>
  <si>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</si>
  <si>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</si>
  <si>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</si>
  <si>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</si>
  <si>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</si>
  <si>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</si>
  <si>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</si>
  <si>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</si>
  <si>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</si>
  <si>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</si>
  <si>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</si>
  <si>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</si>
  <si>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</si>
  <si>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</si>
  <si>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</si>
  <si>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</si>
  <si>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</si>
  <si>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</si>
  <si>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</si>
  <si>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</si>
  <si>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</si>
  <si>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</si>
  <si>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</si>
  <si>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</si>
  <si>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</si>
  <si>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</si>
  <si>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</si>
  <si>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</si>
  <si>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</si>
  <si>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</si>
  <si>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</si>
  <si>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</si>
  <si>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</si>
  <si>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</si>
  <si>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</si>
  <si>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</si>
  <si>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</si>
  <si>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</si>
  <si>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</si>
  <si>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</si>
  <si>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</si>
  <si>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</si>
  <si>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</si>
  <si>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</si>
  <si>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</si>
  <si>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</si>
  <si>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</si>
  <si>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</si>
  <si>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</si>
  <si>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</si>
  <si>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</si>
  <si>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</si>
  <si>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</si>
  <si>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</si>
  <si>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</si>
  <si>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</si>
  <si>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</si>
  <si>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</si>
  <si>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</si>
  <si>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</si>
  <si>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</si>
  <si>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</si>
  <si>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</si>
  <si>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</si>
  <si>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</si>
  <si>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</si>
  <si>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</si>
  <si>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</si>
  <si>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</si>
  <si>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</si>
  <si>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</si>
  <si>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</si>
  <si>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</si>
  <si>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</si>
  <si>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</si>
  <si>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</si>
  <si>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</si>
  <si>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</si>
  <si>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</si>
  <si>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</si>
  <si>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</si>
  <si>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</si>
  <si>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</si>
  <si>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</si>
  <si>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</si>
  <si>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</si>
  <si>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</si>
  <si>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</si>
  <si>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</si>
  <si>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</si>
  <si>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</si>
  <si>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</si>
  <si>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</si>
  <si>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</si>
  <si>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</si>
  <si>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</si>
  <si>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</si>
  <si>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</si>
  <si>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</si>
  <si>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</si>
  <si>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</si>
  <si>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</si>
  <si>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</si>
  <si>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</si>
  <si>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</si>
  <si>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</si>
  <si>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</si>
  <si>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</si>
  <si>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</si>
  <si>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</si>
  <si>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</si>
  <si>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</si>
  <si>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</si>
  <si>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</si>
  <si>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</si>
  <si>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</si>
  <si>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</si>
  <si>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</si>
  <si>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</si>
  <si>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</si>
  <si>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</si>
  <si>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</si>
  <si>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</si>
  <si>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</si>
  <si>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</si>
  <si>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</si>
  <si>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</si>
  <si>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</si>
  <si>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</si>
  <si>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</si>
  <si>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</si>
  <si>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</si>
  <si>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</si>
  <si>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</si>
  <si>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</si>
  <si>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</si>
  <si>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</si>
  <si>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</si>
  <si>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</si>
  <si>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</si>
  <si>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</si>
  <si>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</si>
  <si>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</si>
  <si>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</si>
  <si>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</si>
  <si>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</si>
  <si>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</si>
  <si>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</si>
  <si>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</si>
  <si>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</si>
  <si>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</si>
  <si>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</si>
  <si>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</si>
  <si>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</si>
  <si>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stanje na dan 31.12.2013.</t>
  </si>
  <si>
    <t>Obveznik: INA - Industrija nafte d.d., Avenija Većeslava Holjevca 10, 10000 Zagreb</t>
  </si>
  <si>
    <t>u razdoblju 01.01.2013. do 31.12.2013.</t>
  </si>
  <si>
    <t>31.12.2013.</t>
  </si>
  <si>
    <t>03586243</t>
  </si>
  <si>
    <t>080000604</t>
  </si>
  <si>
    <t>27759560625</t>
  </si>
  <si>
    <t>INA - Industrija nafte d.d.(Matica)</t>
  </si>
  <si>
    <t>ZAGREB</t>
  </si>
  <si>
    <t>Avenija Većeslava Holjevca 10</t>
  </si>
  <si>
    <t>investitori@ina.hr</t>
  </si>
  <si>
    <t>www.ina.hr</t>
  </si>
  <si>
    <t>GRAD ZAGREB</t>
  </si>
  <si>
    <t>NE</t>
  </si>
  <si>
    <t>1920</t>
  </si>
  <si>
    <t>Ratko Marković</t>
  </si>
  <si>
    <t>01 612 3143</t>
  </si>
  <si>
    <t xml:space="preserve">01 612 3115 </t>
  </si>
  <si>
    <t>Ratko.Markovic@trs.ina.hr</t>
  </si>
  <si>
    <t>Zoltán Sándor Áldott</t>
  </si>
  <si>
    <t>02789965</t>
  </si>
  <si>
    <t>Top računovodstvo servisi d.o.o,Zagreb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</si>
</sst>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0" fillId="0" borderId="0" xfId="0" applyNumberFormat="1" applyAlignment="1">
      <alignment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2" fillId="33" borderId="25" xfId="58" applyFont="1" applyFill="1" applyBorder="1" applyAlignment="1" applyProtection="1">
      <alignment horizontal="left" vertical="center"/>
      <protection hidden="1" locked="0"/>
    </xf>
    <xf numFmtId="0" fontId="2" fillId="33" borderId="29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5" xfId="63" applyFont="1" applyBorder="1" applyAlignment="1" applyProtection="1">
      <alignment/>
      <protection hidden="1" locked="0"/>
    </xf>
    <xf numFmtId="0" fontId="2" fillId="0" borderId="29" xfId="63" applyFont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 applyProtection="1">
      <alignment vertical="center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E2" sqref="E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7" t="s">
        <v>256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4" t="s">
        <v>257</v>
      </c>
      <c r="B2" s="174"/>
      <c r="C2" s="174"/>
      <c r="D2" s="175"/>
      <c r="E2" s="24">
        <v>41275</v>
      </c>
      <c r="F2" s="25"/>
      <c r="G2" s="26" t="s">
        <v>258</v>
      </c>
      <c r="H2" s="24" t="s">
        <v>327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6" t="s">
        <v>259</v>
      </c>
      <c r="B4" s="176"/>
      <c r="C4" s="176"/>
      <c r="D4" s="176"/>
      <c r="E4" s="176"/>
      <c r="F4" s="176"/>
      <c r="G4" s="176"/>
      <c r="H4" s="176"/>
      <c r="I4" s="17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38" t="s">
        <v>328</v>
      </c>
      <c r="D6" s="150"/>
      <c r="E6" s="177"/>
      <c r="F6" s="177"/>
      <c r="G6" s="177"/>
      <c r="H6" s="177"/>
      <c r="I6" s="39"/>
      <c r="J6" s="22"/>
      <c r="K6" s="22"/>
      <c r="L6" s="22"/>
    </row>
    <row r="7" spans="1:12" ht="12.75">
      <c r="A7" s="40"/>
      <c r="B7" s="40"/>
      <c r="C7" s="31"/>
      <c r="D7" s="31"/>
      <c r="E7" s="177"/>
      <c r="F7" s="177"/>
      <c r="G7" s="177"/>
      <c r="H7" s="177"/>
      <c r="I7" s="39"/>
      <c r="J7" s="22"/>
      <c r="K7" s="22"/>
      <c r="L7" s="22"/>
    </row>
    <row r="8" spans="1:12" ht="12.75">
      <c r="A8" s="178" t="s">
        <v>261</v>
      </c>
      <c r="B8" s="179"/>
      <c r="C8" s="138" t="s">
        <v>329</v>
      </c>
      <c r="D8" s="150"/>
      <c r="E8" s="177"/>
      <c r="F8" s="177"/>
      <c r="G8" s="177"/>
      <c r="H8" s="17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1" t="s">
        <v>262</v>
      </c>
      <c r="B10" s="172"/>
      <c r="C10" s="138" t="s">
        <v>330</v>
      </c>
      <c r="D10" s="15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3"/>
      <c r="B11" s="17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0" t="s">
        <v>331</v>
      </c>
      <c r="D12" s="168"/>
      <c r="E12" s="168"/>
      <c r="F12" s="168"/>
      <c r="G12" s="168"/>
      <c r="H12" s="168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9">
        <v>10000</v>
      </c>
      <c r="D14" s="170"/>
      <c r="E14" s="31"/>
      <c r="F14" s="140" t="s">
        <v>332</v>
      </c>
      <c r="G14" s="168"/>
      <c r="H14" s="168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0" t="s">
        <v>333</v>
      </c>
      <c r="D16" s="141"/>
      <c r="E16" s="141"/>
      <c r="F16" s="141"/>
      <c r="G16" s="141"/>
      <c r="H16" s="141"/>
      <c r="I16" s="14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59" t="s">
        <v>334</v>
      </c>
      <c r="D18" s="160"/>
      <c r="E18" s="160"/>
      <c r="F18" s="160"/>
      <c r="G18" s="160"/>
      <c r="H18" s="160"/>
      <c r="I18" s="161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59" t="s">
        <v>335</v>
      </c>
      <c r="D20" s="162"/>
      <c r="E20" s="162"/>
      <c r="F20" s="162"/>
      <c r="G20" s="162"/>
      <c r="H20" s="162"/>
      <c r="I20" s="16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40" t="s">
        <v>332</v>
      </c>
      <c r="E22" s="164"/>
      <c r="F22" s="165"/>
      <c r="G22" s="166"/>
      <c r="H22" s="167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40" t="s">
        <v>336</v>
      </c>
      <c r="E24" s="164"/>
      <c r="F24" s="164"/>
      <c r="G24" s="165"/>
      <c r="H24" s="38" t="s">
        <v>270</v>
      </c>
      <c r="I24" s="48">
        <v>8517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337</v>
      </c>
      <c r="D26" s="50"/>
      <c r="E26" s="22"/>
      <c r="F26" s="51"/>
      <c r="G26" s="126" t="s">
        <v>273</v>
      </c>
      <c r="H26" s="127"/>
      <c r="I26" s="52" t="s">
        <v>338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3" t="s">
        <v>274</v>
      </c>
      <c r="B28" s="154"/>
      <c r="C28" s="155"/>
      <c r="D28" s="155"/>
      <c r="E28" s="156" t="s">
        <v>275</v>
      </c>
      <c r="F28" s="157"/>
      <c r="G28" s="157"/>
      <c r="H28" s="158" t="s">
        <v>276</v>
      </c>
      <c r="I28" s="158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/>
      <c r="B30" s="148"/>
      <c r="C30" s="148"/>
      <c r="D30" s="149"/>
      <c r="E30" s="147"/>
      <c r="F30" s="148"/>
      <c r="G30" s="148"/>
      <c r="H30" s="138"/>
      <c r="I30" s="150"/>
      <c r="J30" s="22"/>
      <c r="K30" s="22"/>
      <c r="L30" s="22"/>
    </row>
    <row r="31" spans="1:12" ht="12.75">
      <c r="A31" s="45"/>
      <c r="B31" s="45"/>
      <c r="C31" s="43"/>
      <c r="D31" s="151"/>
      <c r="E31" s="151"/>
      <c r="F31" s="151"/>
      <c r="G31" s="152"/>
      <c r="H31" s="31"/>
      <c r="I31" s="57"/>
      <c r="J31" s="22"/>
      <c r="K31" s="22"/>
      <c r="L31" s="22"/>
    </row>
    <row r="32" spans="1:12" ht="12.75">
      <c r="A32" s="147"/>
      <c r="B32" s="148"/>
      <c r="C32" s="148"/>
      <c r="D32" s="149"/>
      <c r="E32" s="147"/>
      <c r="F32" s="148"/>
      <c r="G32" s="148"/>
      <c r="H32" s="138"/>
      <c r="I32" s="15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48"/>
      <c r="C34" s="148"/>
      <c r="D34" s="149"/>
      <c r="E34" s="147"/>
      <c r="F34" s="148"/>
      <c r="G34" s="148"/>
      <c r="H34" s="138"/>
      <c r="I34" s="15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48"/>
      <c r="C36" s="148"/>
      <c r="D36" s="149"/>
      <c r="E36" s="147"/>
      <c r="F36" s="148"/>
      <c r="G36" s="148"/>
      <c r="H36" s="138"/>
      <c r="I36" s="150"/>
      <c r="J36" s="22"/>
      <c r="K36" s="22"/>
      <c r="L36" s="22"/>
    </row>
    <row r="37" spans="1:12" ht="12.75">
      <c r="A37" s="59"/>
      <c r="B37" s="59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48"/>
      <c r="C38" s="148"/>
      <c r="D38" s="149"/>
      <c r="E38" s="147"/>
      <c r="F38" s="148"/>
      <c r="G38" s="148"/>
      <c r="H38" s="138"/>
      <c r="I38" s="15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48"/>
      <c r="C40" s="148"/>
      <c r="D40" s="149"/>
      <c r="E40" s="147"/>
      <c r="F40" s="148"/>
      <c r="G40" s="148"/>
      <c r="H40" s="138"/>
      <c r="I40" s="15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1" t="s">
        <v>277</v>
      </c>
      <c r="B44" s="122"/>
      <c r="C44" s="138" t="s">
        <v>344</v>
      </c>
      <c r="D44" s="139"/>
      <c r="E44" s="32"/>
      <c r="F44" s="140" t="s">
        <v>345</v>
      </c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43"/>
      <c r="D45" s="144"/>
      <c r="E45" s="31"/>
      <c r="F45" s="143"/>
      <c r="G45" s="145"/>
      <c r="H45" s="67"/>
      <c r="I45" s="67"/>
      <c r="J45" s="22"/>
      <c r="K45" s="22"/>
      <c r="L45" s="22"/>
    </row>
    <row r="46" spans="1:12" ht="12.75">
      <c r="A46" s="121" t="s">
        <v>278</v>
      </c>
      <c r="B46" s="122"/>
      <c r="C46" s="140" t="s">
        <v>339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1" t="s">
        <v>280</v>
      </c>
      <c r="B48" s="122"/>
      <c r="C48" s="128" t="s">
        <v>340</v>
      </c>
      <c r="D48" s="124"/>
      <c r="E48" s="125"/>
      <c r="F48" s="32"/>
      <c r="G48" s="38" t="s">
        <v>281</v>
      </c>
      <c r="H48" s="128" t="s">
        <v>341</v>
      </c>
      <c r="I48" s="12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1" t="s">
        <v>266</v>
      </c>
      <c r="B50" s="122"/>
      <c r="C50" s="123" t="s">
        <v>342</v>
      </c>
      <c r="D50" s="124"/>
      <c r="E50" s="124"/>
      <c r="F50" s="124"/>
      <c r="G50" s="124"/>
      <c r="H50" s="124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28" t="s">
        <v>343</v>
      </c>
      <c r="D52" s="124"/>
      <c r="E52" s="124"/>
      <c r="F52" s="124"/>
      <c r="G52" s="124"/>
      <c r="H52" s="124"/>
      <c r="I52" s="129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6" t="s">
        <v>317</v>
      </c>
      <c r="I56" s="13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6"/>
      <c r="I57" s="13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6"/>
      <c r="I58" s="13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6"/>
      <c r="I59" s="13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C6:D6 C8:D8 C10:D10 C12:I12 C14:D14 F14:I14 C16:I16 C20:I20 C24:G24 C22:F22 C26 I26 I24 A30:I30 A32:I32 A34:D34" name="Range1"/>
    <protectedRange sqref="C18:I18" name="Range1_8_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a.hr"/>
    <hyperlink ref="C50" r:id="rId2" display="Ratko.Markovic@trs.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SheetLayoutView="110" zoomScalePageLayoutView="0" workbookViewId="0" topLeftCell="A1">
      <selection activeCell="K81" sqref="K81:K83"/>
    </sheetView>
  </sheetViews>
  <sheetFormatPr defaultColWidth="9.140625" defaultRowHeight="12.75"/>
  <cols>
    <col min="10" max="11" width="11.7109375" style="0" bestFit="1" customWidth="1"/>
    <col min="12" max="12" width="18.140625" style="0" customWidth="1"/>
    <col min="14" max="14" width="10.7109375" style="0" bestFit="1" customWidth="1"/>
  </cols>
  <sheetData>
    <row r="1" spans="1:11" ht="12.75">
      <c r="A1" s="180" t="s">
        <v>159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 customHeight="1">
      <c r="A2" s="184" t="s">
        <v>324</v>
      </c>
      <c r="B2" s="184"/>
      <c r="C2" s="184"/>
      <c r="D2" s="184"/>
      <c r="E2" s="184"/>
      <c r="F2" s="184"/>
      <c r="G2" s="184"/>
      <c r="H2" s="184"/>
      <c r="I2" s="184"/>
      <c r="J2" s="184"/>
      <c r="K2" s="183"/>
    </row>
    <row r="3" spans="1:11" ht="12.7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11" ht="12.75" customHeight="1">
      <c r="A4" s="189" t="s">
        <v>325</v>
      </c>
      <c r="B4" s="190"/>
      <c r="C4" s="190"/>
      <c r="D4" s="190"/>
      <c r="E4" s="190"/>
      <c r="F4" s="190"/>
      <c r="G4" s="190"/>
      <c r="H4" s="190"/>
      <c r="I4" s="190"/>
      <c r="J4" s="190"/>
      <c r="K4" s="191"/>
    </row>
    <row r="5" spans="1:11" ht="34.5" thickBot="1">
      <c r="A5" s="192" t="s">
        <v>61</v>
      </c>
      <c r="B5" s="193"/>
      <c r="C5" s="193"/>
      <c r="D5" s="193"/>
      <c r="E5" s="193"/>
      <c r="F5" s="193"/>
      <c r="G5" s="193"/>
      <c r="H5" s="194"/>
      <c r="I5" s="77" t="s">
        <v>288</v>
      </c>
      <c r="J5" s="78" t="s">
        <v>115</v>
      </c>
      <c r="K5" s="79" t="s">
        <v>116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1">
        <v>2</v>
      </c>
      <c r="J6" s="80">
        <v>3</v>
      </c>
      <c r="K6" s="80">
        <v>4</v>
      </c>
    </row>
    <row r="7" spans="1:11" ht="12.75">
      <c r="A7" s="196"/>
      <c r="B7" s="197"/>
      <c r="C7" s="197"/>
      <c r="D7" s="197"/>
      <c r="E7" s="197"/>
      <c r="F7" s="197"/>
      <c r="G7" s="197"/>
      <c r="H7" s="197"/>
      <c r="I7" s="197"/>
      <c r="J7" s="197"/>
      <c r="K7" s="198"/>
    </row>
    <row r="8" spans="1:11" ht="12.75">
      <c r="A8" s="199" t="s">
        <v>62</v>
      </c>
      <c r="B8" s="200"/>
      <c r="C8" s="200"/>
      <c r="D8" s="200"/>
      <c r="E8" s="200"/>
      <c r="F8" s="200"/>
      <c r="G8" s="200"/>
      <c r="H8" s="201"/>
      <c r="I8" s="6">
        <v>1</v>
      </c>
      <c r="J8" s="11"/>
      <c r="K8" s="11"/>
    </row>
    <row r="9" spans="1:11" ht="12.75">
      <c r="A9" s="202" t="s">
        <v>13</v>
      </c>
      <c r="B9" s="203"/>
      <c r="C9" s="203"/>
      <c r="D9" s="203"/>
      <c r="E9" s="203"/>
      <c r="F9" s="203"/>
      <c r="G9" s="203"/>
      <c r="H9" s="204"/>
      <c r="I9" s="4">
        <v>2</v>
      </c>
      <c r="J9" s="12">
        <f>J10+J17+J27+J36+J40</f>
        <v>20771000000</v>
      </c>
      <c r="K9" s="12">
        <f>K10+K17+K27+K36+K40</f>
        <v>18451000000</v>
      </c>
    </row>
    <row r="10" spans="1:12" ht="12.75">
      <c r="A10" s="186" t="s">
        <v>213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f>SUM(J11:J16)</f>
        <v>733000000</v>
      </c>
      <c r="K10" s="12">
        <f>SUM(K11:K16)</f>
        <v>586000000</v>
      </c>
      <c r="L10" s="118"/>
    </row>
    <row r="11" spans="1:11" ht="12.75">
      <c r="A11" s="186" t="s">
        <v>117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/>
      <c r="K11" s="13"/>
    </row>
    <row r="12" spans="1:11" ht="12.75">
      <c r="A12" s="186" t="s">
        <v>14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79000000</v>
      </c>
      <c r="K12" s="13">
        <v>107000000</v>
      </c>
    </row>
    <row r="13" spans="1:11" ht="12.75">
      <c r="A13" s="186" t="s">
        <v>118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/>
      <c r="K13" s="13"/>
    </row>
    <row r="14" spans="1:12" ht="12.75">
      <c r="A14" s="186" t="s">
        <v>216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>
        <v>62000000</v>
      </c>
      <c r="K14" s="13">
        <v>64000000</v>
      </c>
      <c r="L14" s="118"/>
    </row>
    <row r="15" spans="1:11" ht="12.75">
      <c r="A15" s="186" t="s">
        <v>217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>
        <v>591000000</v>
      </c>
      <c r="K15" s="13">
        <v>415000000</v>
      </c>
    </row>
    <row r="16" spans="1:11" ht="12.75">
      <c r="A16" s="186" t="s">
        <v>218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>
        <v>1000000</v>
      </c>
      <c r="K16" s="13"/>
    </row>
    <row r="17" spans="1:12" ht="12.75">
      <c r="A17" s="186" t="s">
        <v>214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f>SUM(J18:J26)</f>
        <v>17085000000</v>
      </c>
      <c r="K17" s="12">
        <f>SUM(K18:K26)</f>
        <v>14400000000</v>
      </c>
      <c r="L17" s="118"/>
    </row>
    <row r="18" spans="1:11" ht="12.75">
      <c r="A18" s="186" t="s">
        <v>219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1000000000</v>
      </c>
      <c r="K18" s="13">
        <v>999000000</v>
      </c>
    </row>
    <row r="19" spans="1:11" ht="12.75">
      <c r="A19" s="186" t="s">
        <v>255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7432000000</v>
      </c>
      <c r="K19" s="13">
        <v>6196000000</v>
      </c>
    </row>
    <row r="20" spans="1:11" ht="12.75">
      <c r="A20" s="186" t="s">
        <v>220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5787000000</v>
      </c>
      <c r="K20" s="13">
        <v>3547000000</v>
      </c>
    </row>
    <row r="21" spans="1:11" ht="12.75">
      <c r="A21" s="186" t="s">
        <v>27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311000000</v>
      </c>
      <c r="K21" s="13">
        <v>309000000</v>
      </c>
    </row>
    <row r="22" spans="1:11" ht="12.75">
      <c r="A22" s="186" t="s">
        <v>28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/>
      <c r="K22" s="13"/>
    </row>
    <row r="23" spans="1:11" ht="12.75">
      <c r="A23" s="186" t="s">
        <v>74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22000000</v>
      </c>
      <c r="K23" s="13">
        <v>60000000</v>
      </c>
    </row>
    <row r="24" spans="1:11" ht="12.75">
      <c r="A24" s="186" t="s">
        <v>75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2524000000</v>
      </c>
      <c r="K24" s="13">
        <v>3281000000</v>
      </c>
    </row>
    <row r="25" spans="1:11" ht="12.75">
      <c r="A25" s="186" t="s">
        <v>76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>
        <v>3000000</v>
      </c>
      <c r="K25" s="13">
        <v>3000000</v>
      </c>
    </row>
    <row r="26" spans="1:11" ht="12.75">
      <c r="A26" s="186" t="s">
        <v>77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>
        <v>6000000</v>
      </c>
      <c r="K26" s="13">
        <v>5000000</v>
      </c>
    </row>
    <row r="27" spans="1:11" ht="12.75">
      <c r="A27" s="186" t="s">
        <v>198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f>SUM(J28:J35)</f>
        <v>2333000000</v>
      </c>
      <c r="K27" s="12">
        <f>SUM(K28:K35)</f>
        <v>2274000000</v>
      </c>
    </row>
    <row r="28" spans="1:11" ht="12.75">
      <c r="A28" s="186" t="s">
        <v>78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>
        <v>1161000000</v>
      </c>
      <c r="K28" s="13">
        <v>1127000000</v>
      </c>
    </row>
    <row r="29" spans="1:11" ht="12.75">
      <c r="A29" s="186" t="s">
        <v>79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>
        <v>612000000</v>
      </c>
      <c r="K29" s="13">
        <v>626000000</v>
      </c>
    </row>
    <row r="30" spans="1:11" ht="12.75">
      <c r="A30" s="186" t="s">
        <v>80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>
        <v>40000000</v>
      </c>
      <c r="K30" s="13">
        <v>27000000</v>
      </c>
    </row>
    <row r="31" spans="1:11" ht="12.75">
      <c r="A31" s="186" t="s">
        <v>85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/>
      <c r="K31" s="13"/>
    </row>
    <row r="32" spans="1:11" ht="12.75">
      <c r="A32" s="186" t="s">
        <v>86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/>
      <c r="K32" s="13"/>
    </row>
    <row r="33" spans="1:11" ht="12.75">
      <c r="A33" s="186" t="s">
        <v>87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>
        <v>180000000</v>
      </c>
      <c r="K33" s="13">
        <v>164000000</v>
      </c>
    </row>
    <row r="34" spans="1:11" ht="12.75">
      <c r="A34" s="186" t="s">
        <v>81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>
        <v>340000000</v>
      </c>
      <c r="K34" s="13">
        <v>330000000</v>
      </c>
    </row>
    <row r="35" spans="1:11" ht="12.75">
      <c r="A35" s="186" t="s">
        <v>190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/>
      <c r="K35" s="13"/>
    </row>
    <row r="36" spans="1:11" ht="12.75">
      <c r="A36" s="186" t="s">
        <v>191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f>SUM(J37:J39)</f>
        <v>126000000</v>
      </c>
      <c r="K36" s="12">
        <f>SUM(K37:K39)</f>
        <v>115000000</v>
      </c>
    </row>
    <row r="37" spans="1:11" ht="12.75">
      <c r="A37" s="186" t="s">
        <v>82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>
        <v>11000000</v>
      </c>
      <c r="K37" s="13">
        <v>11000000</v>
      </c>
    </row>
    <row r="38" spans="1:11" ht="12.75">
      <c r="A38" s="186" t="s">
        <v>83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>
        <v>115000000</v>
      </c>
      <c r="K38" s="13">
        <v>104000000</v>
      </c>
    </row>
    <row r="39" spans="1:11" ht="12.75">
      <c r="A39" s="186" t="s">
        <v>84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/>
      <c r="K39" s="13"/>
    </row>
    <row r="40" spans="1:11" ht="12.75">
      <c r="A40" s="186" t="s">
        <v>192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494000000</v>
      </c>
      <c r="K40" s="13">
        <v>1076000000</v>
      </c>
    </row>
    <row r="41" spans="1:11" ht="12.75">
      <c r="A41" s="202" t="s">
        <v>248</v>
      </c>
      <c r="B41" s="203"/>
      <c r="C41" s="203"/>
      <c r="D41" s="203"/>
      <c r="E41" s="203"/>
      <c r="F41" s="203"/>
      <c r="G41" s="203"/>
      <c r="H41" s="204"/>
      <c r="I41" s="4">
        <v>34</v>
      </c>
      <c r="J41" s="12">
        <f>J42+J50+J57+J65</f>
        <v>6595000000</v>
      </c>
      <c r="K41" s="12">
        <f>K42+K50+K57+K65</f>
        <v>6623000000</v>
      </c>
    </row>
    <row r="42" spans="1:11" ht="12.75">
      <c r="A42" s="186" t="s">
        <v>103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f>SUM(J43:J49)</f>
        <v>2485000000</v>
      </c>
      <c r="K42" s="12">
        <f>SUM(K43:K49)</f>
        <v>2526000000</v>
      </c>
    </row>
    <row r="43" spans="1:11" ht="12.75">
      <c r="A43" s="186" t="s">
        <v>123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445000000</v>
      </c>
      <c r="K43" s="13">
        <v>595000000</v>
      </c>
    </row>
    <row r="44" spans="1:11" ht="12.75">
      <c r="A44" s="186" t="s">
        <v>124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1156000000</v>
      </c>
      <c r="K44" s="13">
        <v>995000000</v>
      </c>
    </row>
    <row r="45" spans="1:11" ht="12.75">
      <c r="A45" s="186" t="s">
        <v>88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>
        <v>815000000</v>
      </c>
      <c r="K45" s="13">
        <v>881000000</v>
      </c>
    </row>
    <row r="46" spans="1:11" ht="12.75">
      <c r="A46" s="186" t="s">
        <v>89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69000000</v>
      </c>
      <c r="K46" s="13">
        <v>55000000</v>
      </c>
    </row>
    <row r="47" spans="1:11" ht="12.75">
      <c r="A47" s="186" t="s">
        <v>90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/>
      <c r="K47" s="13"/>
    </row>
    <row r="48" spans="1:11" ht="12.75">
      <c r="A48" s="186" t="s">
        <v>91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/>
      <c r="K48" s="13"/>
    </row>
    <row r="49" spans="1:11" ht="12.75">
      <c r="A49" s="186" t="s">
        <v>92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/>
      <c r="K49" s="13"/>
    </row>
    <row r="50" spans="1:11" ht="12.75">
      <c r="A50" s="186" t="s">
        <v>104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f>SUM(J51:J56)</f>
        <v>3757000000</v>
      </c>
      <c r="K50" s="12">
        <f>SUM(K51:K56)</f>
        <v>3695000000</v>
      </c>
    </row>
    <row r="51" spans="1:11" ht="12.75">
      <c r="A51" s="186" t="s">
        <v>208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2226000000</v>
      </c>
      <c r="K51" s="13">
        <v>1677000000</v>
      </c>
    </row>
    <row r="52" spans="1:11" ht="12.75">
      <c r="A52" s="186" t="s">
        <v>209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1103000000</v>
      </c>
      <c r="K52" s="13">
        <v>1291000000</v>
      </c>
    </row>
    <row r="53" spans="1:11" ht="12.75">
      <c r="A53" s="186" t="s">
        <v>210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/>
      <c r="K53" s="13"/>
    </row>
    <row r="54" spans="1:11" ht="12.75">
      <c r="A54" s="186" t="s">
        <v>211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8000000</v>
      </c>
      <c r="K54" s="13">
        <v>4000000</v>
      </c>
    </row>
    <row r="55" spans="1:11" ht="12.75">
      <c r="A55" s="186" t="s">
        <v>10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311000000</v>
      </c>
      <c r="K55" s="13">
        <v>631000000</v>
      </c>
    </row>
    <row r="56" spans="1:11" ht="12.75">
      <c r="A56" s="186" t="s">
        <v>11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109000000</v>
      </c>
      <c r="K56" s="13">
        <v>92000000</v>
      </c>
    </row>
    <row r="57" spans="1:11" ht="12.75">
      <c r="A57" s="186" t="s">
        <v>105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f>SUM(J58:J64)</f>
        <v>83000000</v>
      </c>
      <c r="K57" s="12">
        <f>SUM(K58:K64)</f>
        <v>150000000</v>
      </c>
    </row>
    <row r="58" spans="1:11" ht="12.75">
      <c r="A58" s="186" t="s">
        <v>78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>
        <v>54000000</v>
      </c>
      <c r="K58" s="13">
        <v>66000000</v>
      </c>
    </row>
    <row r="59" spans="1:11" ht="12.75">
      <c r="A59" s="186" t="s">
        <v>79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/>
      <c r="K59" s="13"/>
    </row>
    <row r="60" spans="1:11" ht="12.75">
      <c r="A60" s="186" t="s">
        <v>250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/>
      <c r="K60" s="13"/>
    </row>
    <row r="61" spans="1:11" ht="12.75">
      <c r="A61" s="186" t="s">
        <v>85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/>
      <c r="K61" s="13"/>
    </row>
    <row r="62" spans="1:11" ht="12.75">
      <c r="A62" s="186" t="s">
        <v>86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/>
      <c r="K62" s="13"/>
    </row>
    <row r="63" spans="1:11" ht="12.75">
      <c r="A63" s="186" t="s">
        <v>87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22000000</v>
      </c>
      <c r="K63" s="13">
        <v>29000000</v>
      </c>
    </row>
    <row r="64" spans="1:11" ht="12.75">
      <c r="A64" s="186" t="s">
        <v>46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>
        <v>7000000</v>
      </c>
      <c r="K64" s="13">
        <v>55000000</v>
      </c>
    </row>
    <row r="65" spans="1:11" ht="12.75">
      <c r="A65" s="186" t="s">
        <v>215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270000000</v>
      </c>
      <c r="K65" s="13">
        <v>252000000</v>
      </c>
    </row>
    <row r="66" spans="1:11" ht="12.75">
      <c r="A66" s="202" t="s">
        <v>58</v>
      </c>
      <c r="B66" s="203"/>
      <c r="C66" s="203"/>
      <c r="D66" s="203"/>
      <c r="E66" s="203"/>
      <c r="F66" s="203"/>
      <c r="G66" s="203"/>
      <c r="H66" s="204"/>
      <c r="I66" s="4">
        <v>59</v>
      </c>
      <c r="J66" s="13">
        <v>79000000</v>
      </c>
      <c r="K66" s="13">
        <v>98000000</v>
      </c>
    </row>
    <row r="67" spans="1:11" ht="12.75">
      <c r="A67" s="202" t="s">
        <v>249</v>
      </c>
      <c r="B67" s="203"/>
      <c r="C67" s="203"/>
      <c r="D67" s="203"/>
      <c r="E67" s="203"/>
      <c r="F67" s="203"/>
      <c r="G67" s="203"/>
      <c r="H67" s="204"/>
      <c r="I67" s="4">
        <v>60</v>
      </c>
      <c r="J67" s="12">
        <f>J8+J9+J41+J66</f>
        <v>27445000000</v>
      </c>
      <c r="K67" s="12">
        <f>K8+K9+K41+K66</f>
        <v>25172000000</v>
      </c>
    </row>
    <row r="68" spans="1:11" ht="12.75">
      <c r="A68" s="208" t="s">
        <v>93</v>
      </c>
      <c r="B68" s="209"/>
      <c r="C68" s="209"/>
      <c r="D68" s="209"/>
      <c r="E68" s="209"/>
      <c r="F68" s="209"/>
      <c r="G68" s="209"/>
      <c r="H68" s="210"/>
      <c r="I68" s="5">
        <v>61</v>
      </c>
      <c r="J68" s="14"/>
      <c r="K68" s="14"/>
    </row>
    <row r="69" spans="1:11" ht="12.75">
      <c r="A69" s="211" t="s">
        <v>60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3"/>
    </row>
    <row r="70" spans="1:11" ht="12.75">
      <c r="A70" s="199" t="s">
        <v>199</v>
      </c>
      <c r="B70" s="200"/>
      <c r="C70" s="200"/>
      <c r="D70" s="200"/>
      <c r="E70" s="200"/>
      <c r="F70" s="200"/>
      <c r="G70" s="200"/>
      <c r="H70" s="201"/>
      <c r="I70" s="6">
        <v>62</v>
      </c>
      <c r="J70" s="20">
        <f>J71+J72+J73+J79+J80+J83+J86</f>
        <v>15502000000</v>
      </c>
      <c r="K70" s="20">
        <f>K71+K72+K73+K79+K80+K83+K86</f>
        <v>13329000000</v>
      </c>
    </row>
    <row r="71" spans="1:11" ht="12.75">
      <c r="A71" s="186" t="s">
        <v>147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9000000000</v>
      </c>
      <c r="K71" s="13">
        <v>9000000000</v>
      </c>
    </row>
    <row r="72" spans="1:11" ht="12.75">
      <c r="A72" s="186" t="s">
        <v>148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/>
      <c r="K72" s="13"/>
    </row>
    <row r="73" spans="1:11" ht="12.75">
      <c r="A73" s="186" t="s">
        <v>149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2123000000</v>
      </c>
      <c r="K73" s="12">
        <f>K74+K75-K76+K77+K78</f>
        <v>1933000000</v>
      </c>
    </row>
    <row r="74" spans="1:11" ht="12.75">
      <c r="A74" s="186" t="s">
        <v>150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/>
      <c r="K74" s="13"/>
    </row>
    <row r="75" spans="1:11" ht="12.75">
      <c r="A75" s="186" t="s">
        <v>151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/>
      <c r="K75" s="13"/>
    </row>
    <row r="76" spans="1:11" ht="12.75">
      <c r="A76" s="186" t="s">
        <v>139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/>
      <c r="K76" s="13"/>
    </row>
    <row r="77" spans="1:11" ht="12.75">
      <c r="A77" s="186" t="s">
        <v>140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>
        <v>171000000</v>
      </c>
      <c r="K77" s="13">
        <v>-9000000</v>
      </c>
    </row>
    <row r="78" spans="1:11" ht="12.75">
      <c r="A78" s="186" t="s">
        <v>141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1952000000</v>
      </c>
      <c r="K78" s="13">
        <v>1942000000</v>
      </c>
    </row>
    <row r="79" spans="1:11" ht="12.75">
      <c r="A79" s="186" t="s">
        <v>142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13000000</v>
      </c>
      <c r="K79" s="13">
        <v>6000000</v>
      </c>
    </row>
    <row r="80" spans="1:11" ht="12.75">
      <c r="A80" s="186" t="s">
        <v>246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3043000000</v>
      </c>
      <c r="K80" s="12">
        <f>K81-K82</f>
        <v>4023000000</v>
      </c>
    </row>
    <row r="81" spans="1:11" ht="12.75">
      <c r="A81" s="205" t="s">
        <v>175</v>
      </c>
      <c r="B81" s="206"/>
      <c r="C81" s="206"/>
      <c r="D81" s="206"/>
      <c r="E81" s="206"/>
      <c r="F81" s="206"/>
      <c r="G81" s="206"/>
      <c r="H81" s="207"/>
      <c r="I81" s="4">
        <v>73</v>
      </c>
      <c r="J81" s="13">
        <v>3043000000</v>
      </c>
      <c r="K81" s="13">
        <v>4023000000</v>
      </c>
    </row>
    <row r="82" spans="1:11" ht="12.75">
      <c r="A82" s="205" t="s">
        <v>176</v>
      </c>
      <c r="B82" s="206"/>
      <c r="C82" s="206"/>
      <c r="D82" s="206"/>
      <c r="E82" s="206"/>
      <c r="F82" s="206"/>
      <c r="G82" s="206"/>
      <c r="H82" s="207"/>
      <c r="I82" s="4">
        <v>74</v>
      </c>
      <c r="J82" s="13"/>
      <c r="K82" s="13"/>
    </row>
    <row r="83" spans="1:11" ht="12.75">
      <c r="A83" s="186" t="s">
        <v>247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1323000000</v>
      </c>
      <c r="K83" s="12">
        <f>K84-K85</f>
        <v>-1633000000</v>
      </c>
    </row>
    <row r="84" spans="1:11" ht="12.75">
      <c r="A84" s="205" t="s">
        <v>177</v>
      </c>
      <c r="B84" s="206"/>
      <c r="C84" s="206"/>
      <c r="D84" s="206"/>
      <c r="E84" s="206"/>
      <c r="F84" s="206"/>
      <c r="G84" s="206"/>
      <c r="H84" s="207"/>
      <c r="I84" s="4">
        <v>76</v>
      </c>
      <c r="J84" s="13">
        <v>1323000000</v>
      </c>
      <c r="K84" s="13"/>
    </row>
    <row r="85" spans="1:11" ht="12.75">
      <c r="A85" s="205" t="s">
        <v>178</v>
      </c>
      <c r="B85" s="206"/>
      <c r="C85" s="206"/>
      <c r="D85" s="206"/>
      <c r="E85" s="206"/>
      <c r="F85" s="206"/>
      <c r="G85" s="206"/>
      <c r="H85" s="207"/>
      <c r="I85" s="4">
        <v>77</v>
      </c>
      <c r="J85" s="13"/>
      <c r="K85" s="13">
        <v>1633000000</v>
      </c>
    </row>
    <row r="86" spans="1:11" ht="12.75">
      <c r="A86" s="186" t="s">
        <v>179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/>
      <c r="K86" s="13"/>
    </row>
    <row r="87" spans="1:11" ht="12.75">
      <c r="A87" s="202" t="s">
        <v>19</v>
      </c>
      <c r="B87" s="203"/>
      <c r="C87" s="203"/>
      <c r="D87" s="203"/>
      <c r="E87" s="203"/>
      <c r="F87" s="203"/>
      <c r="G87" s="203"/>
      <c r="H87" s="204"/>
      <c r="I87" s="4">
        <v>79</v>
      </c>
      <c r="J87" s="12">
        <f>SUM(J88:J90)</f>
        <v>3020000000</v>
      </c>
      <c r="K87" s="12">
        <f>SUM(K88:K90)</f>
        <v>3202000000</v>
      </c>
    </row>
    <row r="88" spans="1:11" ht="12.75">
      <c r="A88" s="186" t="s">
        <v>135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72000000</v>
      </c>
      <c r="K88" s="13">
        <v>105000000</v>
      </c>
    </row>
    <row r="89" spans="1:11" ht="12.75">
      <c r="A89" s="186" t="s">
        <v>136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/>
      <c r="K89" s="13"/>
    </row>
    <row r="90" spans="1:11" ht="12.75">
      <c r="A90" s="186" t="s">
        <v>137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2948000000</v>
      </c>
      <c r="K90" s="13">
        <v>3097000000</v>
      </c>
    </row>
    <row r="91" spans="1:11" ht="12.75">
      <c r="A91" s="202" t="s">
        <v>20</v>
      </c>
      <c r="B91" s="203"/>
      <c r="C91" s="203"/>
      <c r="D91" s="203"/>
      <c r="E91" s="203"/>
      <c r="F91" s="203"/>
      <c r="G91" s="203"/>
      <c r="H91" s="204"/>
      <c r="I91" s="4">
        <v>83</v>
      </c>
      <c r="J91" s="12">
        <f>SUM(J92:J100)</f>
        <v>1124000000</v>
      </c>
      <c r="K91" s="12">
        <f>SUM(K92:K100)</f>
        <v>1891000000</v>
      </c>
    </row>
    <row r="92" spans="1:11" ht="12.75">
      <c r="A92" s="186" t="s">
        <v>138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/>
      <c r="K92" s="13"/>
    </row>
    <row r="93" spans="1:11" ht="12.75">
      <c r="A93" s="186" t="s">
        <v>251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/>
      <c r="K93" s="13"/>
    </row>
    <row r="94" spans="1:11" ht="12.75">
      <c r="A94" s="186" t="s">
        <v>0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1053000000</v>
      </c>
      <c r="K94" s="13">
        <v>1826000000</v>
      </c>
    </row>
    <row r="95" spans="1:11" ht="12.75">
      <c r="A95" s="186" t="s">
        <v>252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/>
      <c r="K95" s="13"/>
    </row>
    <row r="96" spans="1:11" ht="12.75">
      <c r="A96" s="186" t="s">
        <v>253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/>
      <c r="K96" s="13"/>
    </row>
    <row r="97" spans="1:11" ht="12.75">
      <c r="A97" s="186" t="s">
        <v>254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/>
      <c r="K97" s="13"/>
    </row>
    <row r="98" spans="1:11" ht="12.75">
      <c r="A98" s="186" t="s">
        <v>96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/>
      <c r="K98" s="13"/>
    </row>
    <row r="99" spans="1:11" ht="12.75">
      <c r="A99" s="186" t="s">
        <v>94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71000000</v>
      </c>
      <c r="K99" s="13">
        <v>65000000</v>
      </c>
    </row>
    <row r="100" spans="1:11" ht="12.75">
      <c r="A100" s="186" t="s">
        <v>95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/>
      <c r="K100" s="13"/>
    </row>
    <row r="101" spans="1:11" ht="12.75">
      <c r="A101" s="202" t="s">
        <v>21</v>
      </c>
      <c r="B101" s="203"/>
      <c r="C101" s="203"/>
      <c r="D101" s="203"/>
      <c r="E101" s="203"/>
      <c r="F101" s="203"/>
      <c r="G101" s="203"/>
      <c r="H101" s="204"/>
      <c r="I101" s="4">
        <v>93</v>
      </c>
      <c r="J101" s="12">
        <f>SUM(J102:J113)</f>
        <v>7765000000</v>
      </c>
      <c r="K101" s="12">
        <f>SUM(K102:K113)</f>
        <v>6710000000</v>
      </c>
    </row>
    <row r="102" spans="1:14" ht="12.75">
      <c r="A102" s="186" t="s">
        <v>138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>
        <v>383000000</v>
      </c>
      <c r="K102" s="13">
        <v>569000000</v>
      </c>
      <c r="N102" s="118"/>
    </row>
    <row r="103" spans="1:11" ht="12.75">
      <c r="A103" s="186" t="s">
        <v>251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/>
      <c r="K103" s="13"/>
    </row>
    <row r="104" spans="1:11" ht="12.75">
      <c r="A104" s="186" t="s">
        <v>0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5705000000</v>
      </c>
      <c r="K104" s="13">
        <v>3019000000</v>
      </c>
    </row>
    <row r="105" spans="1:11" ht="12.75">
      <c r="A105" s="186" t="s">
        <v>252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>
        <v>22000000</v>
      </c>
      <c r="K105" s="13">
        <v>21000000</v>
      </c>
    </row>
    <row r="106" spans="1:14" ht="12.75">
      <c r="A106" s="186" t="s">
        <v>253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964000000</v>
      </c>
      <c r="K106" s="13">
        <v>2144000000</v>
      </c>
      <c r="N106" s="118"/>
    </row>
    <row r="107" spans="1:11" ht="12.75">
      <c r="A107" s="186" t="s">
        <v>254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/>
      <c r="K107" s="13"/>
    </row>
    <row r="108" spans="1:11" ht="12.75">
      <c r="A108" s="186" t="s">
        <v>96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/>
      <c r="K108" s="13"/>
    </row>
    <row r="109" spans="1:11" ht="12.75">
      <c r="A109" s="186" t="s">
        <v>97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96000000</v>
      </c>
      <c r="K109" s="13">
        <v>74000000</v>
      </c>
    </row>
    <row r="110" spans="1:11" ht="12.75">
      <c r="A110" s="186" t="s">
        <v>98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385000000</v>
      </c>
      <c r="K110" s="13">
        <v>590000000</v>
      </c>
    </row>
    <row r="111" spans="1:11" ht="12.75">
      <c r="A111" s="186" t="s">
        <v>101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/>
      <c r="K111" s="13"/>
    </row>
    <row r="112" spans="1:11" ht="12.75">
      <c r="A112" s="186" t="s">
        <v>99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/>
      <c r="K112" s="13"/>
    </row>
    <row r="113" spans="1:11" ht="12.75">
      <c r="A113" s="186" t="s">
        <v>100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210000000</v>
      </c>
      <c r="K113" s="13">
        <v>293000000</v>
      </c>
    </row>
    <row r="114" spans="1:11" ht="12.75">
      <c r="A114" s="202" t="s">
        <v>1</v>
      </c>
      <c r="B114" s="203"/>
      <c r="C114" s="203"/>
      <c r="D114" s="203"/>
      <c r="E114" s="203"/>
      <c r="F114" s="203"/>
      <c r="G114" s="203"/>
      <c r="H114" s="204"/>
      <c r="I114" s="4">
        <v>106</v>
      </c>
      <c r="J114" s="13">
        <v>34000000</v>
      </c>
      <c r="K114" s="13">
        <v>40000000</v>
      </c>
    </row>
    <row r="115" spans="1:11" ht="12.75">
      <c r="A115" s="202" t="s">
        <v>25</v>
      </c>
      <c r="B115" s="203"/>
      <c r="C115" s="203"/>
      <c r="D115" s="203"/>
      <c r="E115" s="203"/>
      <c r="F115" s="203"/>
      <c r="G115" s="203"/>
      <c r="H115" s="204"/>
      <c r="I115" s="4">
        <v>107</v>
      </c>
      <c r="J115" s="12">
        <f>J70+J87+J91+J101+J114</f>
        <v>27445000000</v>
      </c>
      <c r="K115" s="12">
        <f>K70+K87+K91+K101+K114</f>
        <v>25172000000</v>
      </c>
    </row>
    <row r="116" spans="1:11" ht="12.75">
      <c r="A116" s="216" t="s">
        <v>59</v>
      </c>
      <c r="B116" s="217"/>
      <c r="C116" s="217"/>
      <c r="D116" s="217"/>
      <c r="E116" s="217"/>
      <c r="F116" s="217"/>
      <c r="G116" s="217"/>
      <c r="H116" s="218"/>
      <c r="I116" s="5">
        <v>108</v>
      </c>
      <c r="J116" s="14"/>
      <c r="K116" s="14"/>
    </row>
    <row r="117" spans="1:11" ht="12.75">
      <c r="A117" s="211" t="s">
        <v>289</v>
      </c>
      <c r="B117" s="219"/>
      <c r="C117" s="219"/>
      <c r="D117" s="219"/>
      <c r="E117" s="219"/>
      <c r="F117" s="219"/>
      <c r="G117" s="219"/>
      <c r="H117" s="219"/>
      <c r="I117" s="220"/>
      <c r="J117" s="220"/>
      <c r="K117" s="221"/>
    </row>
    <row r="118" spans="1:11" ht="12.75">
      <c r="A118" s="199" t="s">
        <v>193</v>
      </c>
      <c r="B118" s="200"/>
      <c r="C118" s="200"/>
      <c r="D118" s="200"/>
      <c r="E118" s="200"/>
      <c r="F118" s="200"/>
      <c r="G118" s="200"/>
      <c r="H118" s="200"/>
      <c r="I118" s="222"/>
      <c r="J118" s="222"/>
      <c r="K118" s="223"/>
    </row>
    <row r="119" spans="1:11" ht="12.75">
      <c r="A119" s="186" t="s">
        <v>8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/>
      <c r="K119" s="13"/>
    </row>
    <row r="120" spans="1:11" ht="12.75">
      <c r="A120" s="224" t="s">
        <v>9</v>
      </c>
      <c r="B120" s="225"/>
      <c r="C120" s="225"/>
      <c r="D120" s="225"/>
      <c r="E120" s="225"/>
      <c r="F120" s="225"/>
      <c r="G120" s="225"/>
      <c r="H120" s="22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4" t="s">
        <v>102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.75">
      <c r="A123" s="214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80:K85 J8:K68 J73:K78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10" zoomScalePageLayoutView="0" workbookViewId="0" topLeftCell="A1">
      <selection activeCell="J67" sqref="J67"/>
    </sheetView>
  </sheetViews>
  <sheetFormatPr defaultColWidth="9.140625" defaultRowHeight="12.75"/>
  <cols>
    <col min="10" max="10" width="11.7109375" style="0" bestFit="1" customWidth="1"/>
    <col min="11" max="11" width="11.57421875" style="0" customWidth="1"/>
  </cols>
  <sheetData>
    <row r="1" spans="1:11" ht="12.75">
      <c r="A1" s="180" t="s">
        <v>160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326</v>
      </c>
      <c r="B2" s="227"/>
      <c r="C2" s="227"/>
      <c r="D2" s="227"/>
      <c r="E2" s="227"/>
      <c r="F2" s="227"/>
      <c r="G2" s="227"/>
      <c r="H2" s="227"/>
      <c r="I2" s="227"/>
      <c r="J2" s="227"/>
      <c r="K2" s="183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8" t="s">
        <v>325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thickBot="1">
      <c r="A5" s="231" t="s">
        <v>61</v>
      </c>
      <c r="B5" s="231"/>
      <c r="C5" s="231"/>
      <c r="D5" s="231"/>
      <c r="E5" s="231"/>
      <c r="F5" s="231"/>
      <c r="G5" s="231"/>
      <c r="H5" s="231"/>
      <c r="I5" s="77" t="s">
        <v>290</v>
      </c>
      <c r="J5" s="79" t="s">
        <v>156</v>
      </c>
      <c r="K5" s="79" t="s">
        <v>157</v>
      </c>
    </row>
    <row r="6" spans="1:11" ht="12.75">
      <c r="A6" s="195">
        <v>1</v>
      </c>
      <c r="B6" s="195"/>
      <c r="C6" s="195"/>
      <c r="D6" s="195"/>
      <c r="E6" s="195"/>
      <c r="F6" s="195"/>
      <c r="G6" s="195"/>
      <c r="H6" s="195"/>
      <c r="I6" s="81">
        <v>2</v>
      </c>
      <c r="J6" s="80">
        <v>3</v>
      </c>
      <c r="K6" s="80">
        <v>4</v>
      </c>
    </row>
    <row r="7" spans="1:11" ht="12.75">
      <c r="A7" s="199" t="s">
        <v>26</v>
      </c>
      <c r="B7" s="200"/>
      <c r="C7" s="200"/>
      <c r="D7" s="200"/>
      <c r="E7" s="200"/>
      <c r="F7" s="200"/>
      <c r="G7" s="200"/>
      <c r="H7" s="201"/>
      <c r="I7" s="6">
        <v>111</v>
      </c>
      <c r="J7" s="20">
        <f>SUM(J8:J9)</f>
        <v>26816000000</v>
      </c>
      <c r="K7" s="20">
        <f>SUM(K8:K9)</f>
        <v>24378000000</v>
      </c>
    </row>
    <row r="8" spans="1:11" ht="12.75">
      <c r="A8" s="202" t="s">
        <v>158</v>
      </c>
      <c r="B8" s="203"/>
      <c r="C8" s="203"/>
      <c r="D8" s="203"/>
      <c r="E8" s="203"/>
      <c r="F8" s="203"/>
      <c r="G8" s="203"/>
      <c r="H8" s="204"/>
      <c r="I8" s="4">
        <v>112</v>
      </c>
      <c r="J8" s="13">
        <v>26404000000</v>
      </c>
      <c r="K8" s="13">
        <v>23882000000</v>
      </c>
    </row>
    <row r="9" spans="1:11" ht="12.75">
      <c r="A9" s="202" t="s">
        <v>106</v>
      </c>
      <c r="B9" s="203"/>
      <c r="C9" s="203"/>
      <c r="D9" s="203"/>
      <c r="E9" s="203"/>
      <c r="F9" s="203"/>
      <c r="G9" s="203"/>
      <c r="H9" s="204"/>
      <c r="I9" s="4">
        <v>113</v>
      </c>
      <c r="J9" s="13">
        <v>412000000</v>
      </c>
      <c r="K9" s="13">
        <f>644000000-148000000</f>
        <v>496000000</v>
      </c>
    </row>
    <row r="10" spans="1:11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4">
        <v>114</v>
      </c>
      <c r="J10" s="12">
        <f>J11+J12+J16+J20+J21+J22+J25+J26</f>
        <v>25044000000</v>
      </c>
      <c r="K10" s="12">
        <f>K11+K12+K16+K20+K21+K22+K25+K26</f>
        <v>26210000000</v>
      </c>
    </row>
    <row r="11" spans="1:11" ht="12.75">
      <c r="A11" s="202" t="s">
        <v>107</v>
      </c>
      <c r="B11" s="203"/>
      <c r="C11" s="203"/>
      <c r="D11" s="203"/>
      <c r="E11" s="203"/>
      <c r="F11" s="203"/>
      <c r="G11" s="203"/>
      <c r="H11" s="204"/>
      <c r="I11" s="4">
        <v>115</v>
      </c>
      <c r="J11" s="13">
        <v>-181000000</v>
      </c>
      <c r="K11" s="13">
        <v>71000000</v>
      </c>
    </row>
    <row r="12" spans="1:11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4">
        <v>116</v>
      </c>
      <c r="J12" s="12">
        <f>SUM(J13:J15)</f>
        <v>18488000000</v>
      </c>
      <c r="K12" s="12">
        <f>SUM(K13:K15)</f>
        <v>17709000000</v>
      </c>
    </row>
    <row r="13" spans="1:11" ht="12.75">
      <c r="A13" s="186" t="s">
        <v>152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15628000000</v>
      </c>
      <c r="K13" s="13">
        <f>14253000000-148000000</f>
        <v>14105000000</v>
      </c>
    </row>
    <row r="14" spans="1:11" ht="12.75">
      <c r="A14" s="186" t="s">
        <v>153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>
        <v>1324000000</v>
      </c>
      <c r="K14" s="13">
        <v>2210000000</v>
      </c>
    </row>
    <row r="15" spans="1:11" ht="12.75">
      <c r="A15" s="186" t="s">
        <v>63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1536000000</v>
      </c>
      <c r="K15" s="13">
        <f>1389000000+5000000</f>
        <v>1394000000</v>
      </c>
    </row>
    <row r="16" spans="1:11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4">
        <v>120</v>
      </c>
      <c r="J16" s="12">
        <f>SUM(J17:J19)</f>
        <v>1391000000</v>
      </c>
      <c r="K16" s="12">
        <f>SUM(K17:K19)</f>
        <v>1339000000</v>
      </c>
    </row>
    <row r="17" spans="1:11" ht="12.75">
      <c r="A17" s="186" t="s">
        <v>64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807000000</v>
      </c>
      <c r="K17" s="13">
        <v>786000000</v>
      </c>
    </row>
    <row r="18" spans="1:11" ht="12.75">
      <c r="A18" s="186" t="s">
        <v>65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394000000</v>
      </c>
      <c r="K18" s="13">
        <v>376000000</v>
      </c>
    </row>
    <row r="19" spans="1:11" ht="12.75">
      <c r="A19" s="186" t="s">
        <v>66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190000000</v>
      </c>
      <c r="K19" s="13">
        <v>177000000</v>
      </c>
    </row>
    <row r="20" spans="1:11" ht="12.75">
      <c r="A20" s="202" t="s">
        <v>108</v>
      </c>
      <c r="B20" s="203"/>
      <c r="C20" s="203"/>
      <c r="D20" s="203"/>
      <c r="E20" s="203"/>
      <c r="F20" s="203"/>
      <c r="G20" s="203"/>
      <c r="H20" s="204"/>
      <c r="I20" s="4">
        <v>124</v>
      </c>
      <c r="J20" s="13">
        <v>1835000000</v>
      </c>
      <c r="K20" s="13">
        <v>2101000000</v>
      </c>
    </row>
    <row r="21" spans="1:11" ht="12.75">
      <c r="A21" s="202" t="s">
        <v>109</v>
      </c>
      <c r="B21" s="203"/>
      <c r="C21" s="203"/>
      <c r="D21" s="203"/>
      <c r="E21" s="203"/>
      <c r="F21" s="203"/>
      <c r="G21" s="203"/>
      <c r="H21" s="204"/>
      <c r="I21" s="4">
        <v>125</v>
      </c>
      <c r="J21" s="13">
        <f>1410000000+2000000</f>
        <v>1412000000</v>
      </c>
      <c r="K21" s="13">
        <f>1212000000-5000000</f>
        <v>1207000000</v>
      </c>
    </row>
    <row r="22" spans="1:11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4">
        <v>126</v>
      </c>
      <c r="J22" s="12">
        <f>SUM(J23:J24)</f>
        <v>1967000000</v>
      </c>
      <c r="K22" s="12">
        <f>SUM(K23:K24)</f>
        <v>3637000000</v>
      </c>
    </row>
    <row r="23" spans="1:11" ht="12.75">
      <c r="A23" s="186" t="s">
        <v>143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>
        <v>784000000</v>
      </c>
      <c r="K23" s="13">
        <v>2444000000</v>
      </c>
    </row>
    <row r="24" spans="1:11" ht="12.75">
      <c r="A24" s="186" t="s">
        <v>144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>
        <v>1183000000</v>
      </c>
      <c r="K24" s="13">
        <v>1193000000</v>
      </c>
    </row>
    <row r="25" spans="1:11" ht="12.75">
      <c r="A25" s="202" t="s">
        <v>110</v>
      </c>
      <c r="B25" s="203"/>
      <c r="C25" s="203"/>
      <c r="D25" s="203"/>
      <c r="E25" s="203"/>
      <c r="F25" s="203"/>
      <c r="G25" s="203"/>
      <c r="H25" s="204"/>
      <c r="I25" s="4">
        <v>129</v>
      </c>
      <c r="J25" s="13">
        <v>132000000</v>
      </c>
      <c r="K25" s="13">
        <v>146000000</v>
      </c>
    </row>
    <row r="26" spans="1:11" ht="12.75">
      <c r="A26" s="202" t="s">
        <v>52</v>
      </c>
      <c r="B26" s="203"/>
      <c r="C26" s="203"/>
      <c r="D26" s="203"/>
      <c r="E26" s="203"/>
      <c r="F26" s="203"/>
      <c r="G26" s="203"/>
      <c r="H26" s="204"/>
      <c r="I26" s="4">
        <v>130</v>
      </c>
      <c r="J26" s="13"/>
      <c r="K26" s="13"/>
    </row>
    <row r="27" spans="1:11" ht="12.75">
      <c r="A27" s="202" t="s">
        <v>221</v>
      </c>
      <c r="B27" s="203"/>
      <c r="C27" s="203"/>
      <c r="D27" s="203"/>
      <c r="E27" s="203"/>
      <c r="F27" s="203"/>
      <c r="G27" s="203"/>
      <c r="H27" s="204"/>
      <c r="I27" s="4">
        <v>131</v>
      </c>
      <c r="J27" s="12">
        <f>SUM(J28:J32)</f>
        <v>402000000</v>
      </c>
      <c r="K27" s="12">
        <f>SUM(K28:K32)</f>
        <v>412000000</v>
      </c>
    </row>
    <row r="28" spans="1:11" ht="24.75" customHeight="1">
      <c r="A28" s="202" t="s">
        <v>235</v>
      </c>
      <c r="B28" s="203"/>
      <c r="C28" s="203"/>
      <c r="D28" s="203"/>
      <c r="E28" s="203"/>
      <c r="F28" s="203"/>
      <c r="G28" s="203"/>
      <c r="H28" s="204"/>
      <c r="I28" s="4">
        <v>132</v>
      </c>
      <c r="J28" s="13">
        <v>89000000</v>
      </c>
      <c r="K28" s="13">
        <v>83000000</v>
      </c>
    </row>
    <row r="29" spans="1:11" ht="24" customHeight="1">
      <c r="A29" s="202" t="s">
        <v>161</v>
      </c>
      <c r="B29" s="203"/>
      <c r="C29" s="203"/>
      <c r="D29" s="203"/>
      <c r="E29" s="203"/>
      <c r="F29" s="203"/>
      <c r="G29" s="203"/>
      <c r="H29" s="204"/>
      <c r="I29" s="4">
        <v>133</v>
      </c>
      <c r="J29" s="13">
        <v>78000000</v>
      </c>
      <c r="K29" s="13">
        <v>93000000</v>
      </c>
    </row>
    <row r="30" spans="1:11" ht="12.75">
      <c r="A30" s="202" t="s">
        <v>145</v>
      </c>
      <c r="B30" s="203"/>
      <c r="C30" s="203"/>
      <c r="D30" s="203"/>
      <c r="E30" s="203"/>
      <c r="F30" s="203"/>
      <c r="G30" s="203"/>
      <c r="H30" s="204"/>
      <c r="I30" s="4">
        <v>134</v>
      </c>
      <c r="J30" s="13"/>
      <c r="K30" s="13"/>
    </row>
    <row r="31" spans="1:11" ht="12.75">
      <c r="A31" s="202" t="s">
        <v>231</v>
      </c>
      <c r="B31" s="203"/>
      <c r="C31" s="203"/>
      <c r="D31" s="203"/>
      <c r="E31" s="203"/>
      <c r="F31" s="203"/>
      <c r="G31" s="203"/>
      <c r="H31" s="204"/>
      <c r="I31" s="4">
        <v>135</v>
      </c>
      <c r="J31" s="13"/>
      <c r="K31" s="13"/>
    </row>
    <row r="32" spans="1:11" ht="12.75">
      <c r="A32" s="202" t="s">
        <v>146</v>
      </c>
      <c r="B32" s="203"/>
      <c r="C32" s="203"/>
      <c r="D32" s="203"/>
      <c r="E32" s="203"/>
      <c r="F32" s="203"/>
      <c r="G32" s="203"/>
      <c r="H32" s="204"/>
      <c r="I32" s="4">
        <v>136</v>
      </c>
      <c r="J32" s="13">
        <v>235000000</v>
      </c>
      <c r="K32" s="13">
        <v>236000000</v>
      </c>
    </row>
    <row r="33" spans="1:11" ht="12.75">
      <c r="A33" s="202" t="s">
        <v>222</v>
      </c>
      <c r="B33" s="203"/>
      <c r="C33" s="203"/>
      <c r="D33" s="203"/>
      <c r="E33" s="203"/>
      <c r="F33" s="203"/>
      <c r="G33" s="203"/>
      <c r="H33" s="204"/>
      <c r="I33" s="4">
        <v>137</v>
      </c>
      <c r="J33" s="12">
        <f>SUM(J34:J37)</f>
        <v>505000000</v>
      </c>
      <c r="K33" s="12">
        <f>SUM(K34:K37)</f>
        <v>547000000</v>
      </c>
    </row>
    <row r="34" spans="1:11" ht="12.75">
      <c r="A34" s="202" t="s">
        <v>68</v>
      </c>
      <c r="B34" s="203"/>
      <c r="C34" s="203"/>
      <c r="D34" s="203"/>
      <c r="E34" s="203"/>
      <c r="F34" s="203"/>
      <c r="G34" s="203"/>
      <c r="H34" s="204"/>
      <c r="I34" s="4">
        <v>138</v>
      </c>
      <c r="J34" s="13">
        <v>4000000</v>
      </c>
      <c r="K34" s="13">
        <v>25000000</v>
      </c>
    </row>
    <row r="35" spans="1:11" ht="20.25" customHeight="1">
      <c r="A35" s="202" t="s">
        <v>67</v>
      </c>
      <c r="B35" s="203"/>
      <c r="C35" s="203"/>
      <c r="D35" s="203"/>
      <c r="E35" s="203"/>
      <c r="F35" s="203"/>
      <c r="G35" s="203"/>
      <c r="H35" s="204"/>
      <c r="I35" s="4">
        <v>139</v>
      </c>
      <c r="J35" s="13">
        <v>161000000</v>
      </c>
      <c r="K35" s="13">
        <v>200000000</v>
      </c>
    </row>
    <row r="36" spans="1:11" ht="12.75">
      <c r="A36" s="202" t="s">
        <v>232</v>
      </c>
      <c r="B36" s="203"/>
      <c r="C36" s="203"/>
      <c r="D36" s="203"/>
      <c r="E36" s="203"/>
      <c r="F36" s="203"/>
      <c r="G36" s="203"/>
      <c r="H36" s="204"/>
      <c r="I36" s="4">
        <v>140</v>
      </c>
      <c r="J36" s="13"/>
      <c r="K36" s="13"/>
    </row>
    <row r="37" spans="1:11" ht="12.75">
      <c r="A37" s="202" t="s">
        <v>69</v>
      </c>
      <c r="B37" s="203"/>
      <c r="C37" s="203"/>
      <c r="D37" s="203"/>
      <c r="E37" s="203"/>
      <c r="F37" s="203"/>
      <c r="G37" s="203"/>
      <c r="H37" s="204"/>
      <c r="I37" s="4">
        <v>141</v>
      </c>
      <c r="J37" s="13">
        <v>340000000</v>
      </c>
      <c r="K37" s="13">
        <v>322000000</v>
      </c>
    </row>
    <row r="38" spans="1:11" ht="12.75">
      <c r="A38" s="202" t="s">
        <v>203</v>
      </c>
      <c r="B38" s="203"/>
      <c r="C38" s="203"/>
      <c r="D38" s="203"/>
      <c r="E38" s="203"/>
      <c r="F38" s="203"/>
      <c r="G38" s="203"/>
      <c r="H38" s="204"/>
      <c r="I38" s="4">
        <v>142</v>
      </c>
      <c r="J38" s="13"/>
      <c r="K38" s="13"/>
    </row>
    <row r="39" spans="1:11" ht="12.75">
      <c r="A39" s="202" t="s">
        <v>204</v>
      </c>
      <c r="B39" s="203"/>
      <c r="C39" s="203"/>
      <c r="D39" s="203"/>
      <c r="E39" s="203"/>
      <c r="F39" s="203"/>
      <c r="G39" s="203"/>
      <c r="H39" s="204"/>
      <c r="I39" s="4">
        <v>143</v>
      </c>
      <c r="J39" s="13"/>
      <c r="K39" s="13"/>
    </row>
    <row r="40" spans="1:11" ht="12.75">
      <c r="A40" s="202" t="s">
        <v>233</v>
      </c>
      <c r="B40" s="203"/>
      <c r="C40" s="203"/>
      <c r="D40" s="203"/>
      <c r="E40" s="203"/>
      <c r="F40" s="203"/>
      <c r="G40" s="203"/>
      <c r="H40" s="204"/>
      <c r="I40" s="4">
        <v>144</v>
      </c>
      <c r="J40" s="13"/>
      <c r="K40" s="13"/>
    </row>
    <row r="41" spans="1:11" ht="12.75">
      <c r="A41" s="202" t="s">
        <v>234</v>
      </c>
      <c r="B41" s="203"/>
      <c r="C41" s="203"/>
      <c r="D41" s="203"/>
      <c r="E41" s="203"/>
      <c r="F41" s="203"/>
      <c r="G41" s="203"/>
      <c r="H41" s="204"/>
      <c r="I41" s="4">
        <v>145</v>
      </c>
      <c r="J41" s="13"/>
      <c r="K41" s="13"/>
    </row>
    <row r="42" spans="1:11" ht="12.75">
      <c r="A42" s="202" t="s">
        <v>223</v>
      </c>
      <c r="B42" s="203"/>
      <c r="C42" s="203"/>
      <c r="D42" s="203"/>
      <c r="E42" s="203"/>
      <c r="F42" s="203"/>
      <c r="G42" s="203"/>
      <c r="H42" s="204"/>
      <c r="I42" s="4">
        <v>146</v>
      </c>
      <c r="J42" s="12">
        <f>J7+J27+J38+J40</f>
        <v>27218000000</v>
      </c>
      <c r="K42" s="12">
        <f>K7+K27+K38+K40</f>
        <v>24790000000</v>
      </c>
    </row>
    <row r="43" spans="1:11" ht="12.75">
      <c r="A43" s="202" t="s">
        <v>224</v>
      </c>
      <c r="B43" s="203"/>
      <c r="C43" s="203"/>
      <c r="D43" s="203"/>
      <c r="E43" s="203"/>
      <c r="F43" s="203"/>
      <c r="G43" s="203"/>
      <c r="H43" s="204"/>
      <c r="I43" s="4">
        <v>147</v>
      </c>
      <c r="J43" s="12">
        <f>J10+J33+J39+J41</f>
        <v>25549000000</v>
      </c>
      <c r="K43" s="12">
        <f>K10+K33+K39+K41</f>
        <v>26757000000</v>
      </c>
    </row>
    <row r="44" spans="1:11" ht="12.75">
      <c r="A44" s="202" t="s">
        <v>244</v>
      </c>
      <c r="B44" s="203"/>
      <c r="C44" s="203"/>
      <c r="D44" s="203"/>
      <c r="E44" s="203"/>
      <c r="F44" s="203"/>
      <c r="G44" s="203"/>
      <c r="H44" s="204"/>
      <c r="I44" s="4">
        <v>148</v>
      </c>
      <c r="J44" s="12">
        <f>J42-J43</f>
        <v>1669000000</v>
      </c>
      <c r="K44" s="12">
        <f>K42-K43</f>
        <v>-1967000000</v>
      </c>
    </row>
    <row r="45" spans="1:11" ht="12.75">
      <c r="A45" s="205" t="s">
        <v>226</v>
      </c>
      <c r="B45" s="206"/>
      <c r="C45" s="206"/>
      <c r="D45" s="206"/>
      <c r="E45" s="206"/>
      <c r="F45" s="206"/>
      <c r="G45" s="206"/>
      <c r="H45" s="207"/>
      <c r="I45" s="4">
        <v>149</v>
      </c>
      <c r="J45" s="12">
        <f>IF(J42&gt;J43,J42-J43,0)</f>
        <v>1669000000</v>
      </c>
      <c r="K45" s="12">
        <f>IF(K42&gt;K43,K42-K43,0)</f>
        <v>0</v>
      </c>
    </row>
    <row r="46" spans="1:11" ht="12.75">
      <c r="A46" s="205" t="s">
        <v>227</v>
      </c>
      <c r="B46" s="206"/>
      <c r="C46" s="206"/>
      <c r="D46" s="206"/>
      <c r="E46" s="206"/>
      <c r="F46" s="206"/>
      <c r="G46" s="206"/>
      <c r="H46" s="207"/>
      <c r="I46" s="4">
        <v>150</v>
      </c>
      <c r="J46" s="12">
        <f>IF(J43&gt;J42,J43-J42,0)</f>
        <v>0</v>
      </c>
      <c r="K46" s="12">
        <f>IF(K43&gt;K42,K43-K42,0)</f>
        <v>1967000000</v>
      </c>
    </row>
    <row r="47" spans="1:11" ht="12.75">
      <c r="A47" s="202" t="s">
        <v>225</v>
      </c>
      <c r="B47" s="203"/>
      <c r="C47" s="203"/>
      <c r="D47" s="203"/>
      <c r="E47" s="203"/>
      <c r="F47" s="203"/>
      <c r="G47" s="203"/>
      <c r="H47" s="204"/>
      <c r="I47" s="4">
        <v>151</v>
      </c>
      <c r="J47" s="13">
        <v>346000000</v>
      </c>
      <c r="K47" s="13">
        <v>-334000000</v>
      </c>
    </row>
    <row r="48" spans="1:11" ht="12.75">
      <c r="A48" s="202" t="s">
        <v>245</v>
      </c>
      <c r="B48" s="203"/>
      <c r="C48" s="203"/>
      <c r="D48" s="203"/>
      <c r="E48" s="203"/>
      <c r="F48" s="203"/>
      <c r="G48" s="203"/>
      <c r="H48" s="204"/>
      <c r="I48" s="4">
        <v>152</v>
      </c>
      <c r="J48" s="12">
        <f>J44-J47</f>
        <v>1323000000</v>
      </c>
      <c r="K48" s="12">
        <f>K44-K47</f>
        <v>-1633000000</v>
      </c>
    </row>
    <row r="49" spans="1:11" ht="12.75">
      <c r="A49" s="205" t="s">
        <v>200</v>
      </c>
      <c r="B49" s="206"/>
      <c r="C49" s="206"/>
      <c r="D49" s="206"/>
      <c r="E49" s="206"/>
      <c r="F49" s="206"/>
      <c r="G49" s="206"/>
      <c r="H49" s="207"/>
      <c r="I49" s="4">
        <v>153</v>
      </c>
      <c r="J49" s="12">
        <f>IF(J48&gt;0,J48,0)</f>
        <v>1323000000</v>
      </c>
      <c r="K49" s="12">
        <f>IF(K48&gt;0,K48,0)</f>
        <v>0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0</v>
      </c>
      <c r="K50" s="18">
        <f>IF(K48&lt;0,-K48,0)</f>
        <v>1633000000</v>
      </c>
    </row>
    <row r="51" spans="1:11" ht="12.75">
      <c r="A51" s="211" t="s">
        <v>120</v>
      </c>
      <c r="B51" s="219"/>
      <c r="C51" s="219"/>
      <c r="D51" s="219"/>
      <c r="E51" s="219"/>
      <c r="F51" s="219"/>
      <c r="G51" s="219"/>
      <c r="H51" s="219"/>
      <c r="I51" s="235"/>
      <c r="J51" s="235"/>
      <c r="K51" s="236"/>
    </row>
    <row r="52" spans="1:11" ht="12.75">
      <c r="A52" s="199" t="s">
        <v>194</v>
      </c>
      <c r="B52" s="200"/>
      <c r="C52" s="200"/>
      <c r="D52" s="200"/>
      <c r="E52" s="200"/>
      <c r="F52" s="200"/>
      <c r="G52" s="200"/>
      <c r="H52" s="200"/>
      <c r="I52" s="222"/>
      <c r="J52" s="222"/>
      <c r="K52" s="223"/>
    </row>
    <row r="53" spans="1:11" ht="12.75">
      <c r="A53" s="237" t="s">
        <v>242</v>
      </c>
      <c r="B53" s="238"/>
      <c r="C53" s="238"/>
      <c r="D53" s="238"/>
      <c r="E53" s="238"/>
      <c r="F53" s="238"/>
      <c r="G53" s="238"/>
      <c r="H53" s="239"/>
      <c r="I53" s="4">
        <v>155</v>
      </c>
      <c r="J53" s="13"/>
      <c r="K53" s="13"/>
    </row>
    <row r="54" spans="1:11" ht="12.75">
      <c r="A54" s="237" t="s">
        <v>243</v>
      </c>
      <c r="B54" s="238"/>
      <c r="C54" s="238"/>
      <c r="D54" s="238"/>
      <c r="E54" s="238"/>
      <c r="F54" s="238"/>
      <c r="G54" s="238"/>
      <c r="H54" s="239"/>
      <c r="I54" s="4">
        <v>156</v>
      </c>
      <c r="J54" s="14"/>
      <c r="K54" s="14"/>
    </row>
    <row r="55" spans="1:11" ht="12.75">
      <c r="A55" s="211" t="s">
        <v>197</v>
      </c>
      <c r="B55" s="219"/>
      <c r="C55" s="219"/>
      <c r="D55" s="219"/>
      <c r="E55" s="219"/>
      <c r="F55" s="219"/>
      <c r="G55" s="219"/>
      <c r="H55" s="219"/>
      <c r="I55" s="235"/>
      <c r="J55" s="235"/>
      <c r="K55" s="236"/>
    </row>
    <row r="56" spans="1:11" ht="12.75">
      <c r="A56" s="199" t="s">
        <v>212</v>
      </c>
      <c r="B56" s="200"/>
      <c r="C56" s="200"/>
      <c r="D56" s="200"/>
      <c r="E56" s="200"/>
      <c r="F56" s="200"/>
      <c r="G56" s="200"/>
      <c r="H56" s="201"/>
      <c r="I56" s="21">
        <v>157</v>
      </c>
      <c r="J56" s="11">
        <f>J48</f>
        <v>1323000000</v>
      </c>
      <c r="K56" s="11">
        <f>K48</f>
        <v>-1633000000</v>
      </c>
    </row>
    <row r="57" spans="1:11" ht="12.75">
      <c r="A57" s="202" t="s">
        <v>229</v>
      </c>
      <c r="B57" s="203"/>
      <c r="C57" s="203"/>
      <c r="D57" s="203"/>
      <c r="E57" s="203"/>
      <c r="F57" s="203"/>
      <c r="G57" s="203"/>
      <c r="H57" s="204"/>
      <c r="I57" s="4">
        <v>158</v>
      </c>
      <c r="J57" s="12">
        <f>SUM(J58:J64)</f>
        <v>-103000000</v>
      </c>
      <c r="K57" s="12">
        <f>SUM(K58:K64)</f>
        <v>-197000000</v>
      </c>
    </row>
    <row r="58" spans="1:11" ht="12.75">
      <c r="A58" s="202" t="s">
        <v>236</v>
      </c>
      <c r="B58" s="203"/>
      <c r="C58" s="203"/>
      <c r="D58" s="203"/>
      <c r="E58" s="203"/>
      <c r="F58" s="203"/>
      <c r="G58" s="203"/>
      <c r="H58" s="204"/>
      <c r="I58" s="4">
        <v>159</v>
      </c>
      <c r="J58" s="13">
        <v>-116000000</v>
      </c>
      <c r="K58" s="13">
        <v>-181000000</v>
      </c>
    </row>
    <row r="59" spans="1:11" ht="24" customHeight="1">
      <c r="A59" s="202" t="s">
        <v>237</v>
      </c>
      <c r="B59" s="203"/>
      <c r="C59" s="203"/>
      <c r="D59" s="203"/>
      <c r="E59" s="203"/>
      <c r="F59" s="203"/>
      <c r="G59" s="203"/>
      <c r="H59" s="204"/>
      <c r="I59" s="4">
        <v>160</v>
      </c>
      <c r="J59" s="13"/>
      <c r="K59" s="13"/>
    </row>
    <row r="60" spans="1:11" ht="21" customHeight="1">
      <c r="A60" s="202" t="s">
        <v>45</v>
      </c>
      <c r="B60" s="203"/>
      <c r="C60" s="203"/>
      <c r="D60" s="203"/>
      <c r="E60" s="203"/>
      <c r="F60" s="203"/>
      <c r="G60" s="203"/>
      <c r="H60" s="204"/>
      <c r="I60" s="4">
        <v>161</v>
      </c>
      <c r="J60" s="13">
        <v>13000000</v>
      </c>
      <c r="K60" s="13">
        <v>-7000000</v>
      </c>
    </row>
    <row r="61" spans="1:11" ht="12.75">
      <c r="A61" s="202" t="s">
        <v>238</v>
      </c>
      <c r="B61" s="203"/>
      <c r="C61" s="203"/>
      <c r="D61" s="203"/>
      <c r="E61" s="203"/>
      <c r="F61" s="203"/>
      <c r="G61" s="203"/>
      <c r="H61" s="204"/>
      <c r="I61" s="4">
        <v>162</v>
      </c>
      <c r="J61" s="13"/>
      <c r="K61" s="13"/>
    </row>
    <row r="62" spans="1:11" ht="12.75">
      <c r="A62" s="202" t="s">
        <v>239</v>
      </c>
      <c r="B62" s="203"/>
      <c r="C62" s="203"/>
      <c r="D62" s="203"/>
      <c r="E62" s="203"/>
      <c r="F62" s="203"/>
      <c r="G62" s="203"/>
      <c r="H62" s="204"/>
      <c r="I62" s="4">
        <v>163</v>
      </c>
      <c r="J62" s="13"/>
      <c r="K62" s="13"/>
    </row>
    <row r="63" spans="1:11" ht="12.75">
      <c r="A63" s="202" t="s">
        <v>240</v>
      </c>
      <c r="B63" s="203"/>
      <c r="C63" s="203"/>
      <c r="D63" s="203"/>
      <c r="E63" s="203"/>
      <c r="F63" s="203"/>
      <c r="G63" s="203"/>
      <c r="H63" s="204"/>
      <c r="I63" s="4">
        <v>164</v>
      </c>
      <c r="J63" s="13"/>
      <c r="K63" s="13"/>
    </row>
    <row r="64" spans="1:11" ht="12.75">
      <c r="A64" s="202" t="s">
        <v>241</v>
      </c>
      <c r="B64" s="203"/>
      <c r="C64" s="203"/>
      <c r="D64" s="203"/>
      <c r="E64" s="203"/>
      <c r="F64" s="203"/>
      <c r="G64" s="203"/>
      <c r="H64" s="204"/>
      <c r="I64" s="4">
        <v>165</v>
      </c>
      <c r="J64" s="13"/>
      <c r="K64" s="13">
        <v>-9000000</v>
      </c>
    </row>
    <row r="65" spans="1:11" ht="12.75">
      <c r="A65" s="202" t="s">
        <v>230</v>
      </c>
      <c r="B65" s="203"/>
      <c r="C65" s="203"/>
      <c r="D65" s="203"/>
      <c r="E65" s="203"/>
      <c r="F65" s="203"/>
      <c r="G65" s="203"/>
      <c r="H65" s="204"/>
      <c r="I65" s="4">
        <v>166</v>
      </c>
      <c r="J65" s="13"/>
      <c r="K65" s="13"/>
    </row>
    <row r="66" spans="1:11" ht="24" customHeight="1">
      <c r="A66" s="202" t="s">
        <v>201</v>
      </c>
      <c r="B66" s="203"/>
      <c r="C66" s="203"/>
      <c r="D66" s="203"/>
      <c r="E66" s="203"/>
      <c r="F66" s="203"/>
      <c r="G66" s="203"/>
      <c r="H66" s="204"/>
      <c r="I66" s="4">
        <v>167</v>
      </c>
      <c r="J66" s="12">
        <v>-103000000</v>
      </c>
      <c r="K66" s="12">
        <v>-197000000</v>
      </c>
    </row>
    <row r="67" spans="1:11" ht="12.75">
      <c r="A67" s="202" t="s">
        <v>202</v>
      </c>
      <c r="B67" s="203"/>
      <c r="C67" s="203"/>
      <c r="D67" s="203"/>
      <c r="E67" s="203"/>
      <c r="F67" s="203"/>
      <c r="G67" s="203"/>
      <c r="H67" s="204"/>
      <c r="I67" s="4">
        <v>168</v>
      </c>
      <c r="J67" s="18">
        <f>J56+J66</f>
        <v>1220000000</v>
      </c>
      <c r="K67" s="18">
        <f>K56+K66</f>
        <v>-1830000000</v>
      </c>
    </row>
    <row r="68" spans="1:11" ht="21" customHeight="1">
      <c r="A68" s="211" t="s">
        <v>196</v>
      </c>
      <c r="B68" s="219"/>
      <c r="C68" s="219"/>
      <c r="D68" s="219"/>
      <c r="E68" s="219"/>
      <c r="F68" s="219"/>
      <c r="G68" s="219"/>
      <c r="H68" s="219"/>
      <c r="I68" s="235"/>
      <c r="J68" s="235"/>
      <c r="K68" s="236"/>
    </row>
    <row r="69" spans="1:11" ht="12.75">
      <c r="A69" s="199" t="s">
        <v>195</v>
      </c>
      <c r="B69" s="200"/>
      <c r="C69" s="200"/>
      <c r="D69" s="200"/>
      <c r="E69" s="200"/>
      <c r="F69" s="200"/>
      <c r="G69" s="200"/>
      <c r="H69" s="200"/>
      <c r="I69" s="222"/>
      <c r="J69" s="222"/>
      <c r="K69" s="223"/>
    </row>
    <row r="70" spans="1:11" ht="12.75">
      <c r="A70" s="237" t="s">
        <v>242</v>
      </c>
      <c r="B70" s="238"/>
      <c r="C70" s="238"/>
      <c r="D70" s="238"/>
      <c r="E70" s="238"/>
      <c r="F70" s="238"/>
      <c r="G70" s="238"/>
      <c r="H70" s="239"/>
      <c r="I70" s="4">
        <v>169</v>
      </c>
      <c r="J70" s="13"/>
      <c r="K70" s="13"/>
    </row>
    <row r="71" spans="1:11" ht="12.75">
      <c r="A71" s="240" t="s">
        <v>243</v>
      </c>
      <c r="B71" s="241"/>
      <c r="C71" s="241"/>
      <c r="D71" s="241"/>
      <c r="E71" s="241"/>
      <c r="F71" s="241"/>
      <c r="G71" s="241"/>
      <c r="H71" s="242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105" zoomScaleNormal="105" zoomScaleSheetLayoutView="110" zoomScalePageLayoutView="0" workbookViewId="0" topLeftCell="A1">
      <selection activeCell="R40" sqref="R40"/>
    </sheetView>
  </sheetViews>
  <sheetFormatPr defaultColWidth="9.140625" defaultRowHeight="12.75"/>
  <cols>
    <col min="10" max="11" width="11.28125" style="0" bestFit="1" customWidth="1"/>
    <col min="12" max="12" width="12.28125" style="0" customWidth="1"/>
  </cols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182"/>
    </row>
    <row r="2" spans="1:11" ht="12.75" customHeight="1">
      <c r="A2" s="247" t="s">
        <v>326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 customHeight="1">
      <c r="A4" s="249" t="s">
        <v>325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.75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186" t="s">
        <v>40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1669000000</v>
      </c>
      <c r="K8" s="13">
        <v>-1967000000</v>
      </c>
    </row>
    <row r="9" spans="1:11" ht="12.75">
      <c r="A9" s="186" t="s">
        <v>41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1835000000</v>
      </c>
      <c r="K9" s="13">
        <v>2101000000</v>
      </c>
    </row>
    <row r="10" spans="1:11" ht="12.75">
      <c r="A10" s="186" t="s">
        <v>42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>
        <v>1038000000</v>
      </c>
    </row>
    <row r="11" spans="1:11" ht="12.75">
      <c r="A11" s="186" t="s">
        <v>43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44</v>
      </c>
      <c r="B12" s="187"/>
      <c r="C12" s="187"/>
      <c r="D12" s="187"/>
      <c r="E12" s="187"/>
      <c r="F12" s="187"/>
      <c r="G12" s="187"/>
      <c r="H12" s="187"/>
      <c r="I12" s="4">
        <v>5</v>
      </c>
      <c r="J12" s="8">
        <v>413000000</v>
      </c>
      <c r="K12" s="13"/>
    </row>
    <row r="13" spans="1:11" ht="12.75">
      <c r="A13" s="186" t="s">
        <v>53</v>
      </c>
      <c r="B13" s="187"/>
      <c r="C13" s="187"/>
      <c r="D13" s="187"/>
      <c r="E13" s="187"/>
      <c r="F13" s="187"/>
      <c r="G13" s="187"/>
      <c r="H13" s="187"/>
      <c r="I13" s="4">
        <v>6</v>
      </c>
      <c r="J13" s="8">
        <v>2393000000</v>
      </c>
      <c r="K13" s="13">
        <v>5005000000</v>
      </c>
    </row>
    <row r="14" spans="1:11" ht="12.75">
      <c r="A14" s="202" t="s">
        <v>163</v>
      </c>
      <c r="B14" s="203"/>
      <c r="C14" s="203"/>
      <c r="D14" s="203"/>
      <c r="E14" s="203"/>
      <c r="F14" s="203"/>
      <c r="G14" s="203"/>
      <c r="H14" s="203"/>
      <c r="I14" s="4">
        <v>7</v>
      </c>
      <c r="J14" s="9">
        <f>SUM(J8:J13)</f>
        <v>6310000000</v>
      </c>
      <c r="K14" s="12">
        <f>SUM(K8:K13)</f>
        <v>6177000000</v>
      </c>
    </row>
    <row r="15" spans="1:11" ht="12.75">
      <c r="A15" s="186" t="s">
        <v>54</v>
      </c>
      <c r="B15" s="187"/>
      <c r="C15" s="187"/>
      <c r="D15" s="187"/>
      <c r="E15" s="187"/>
      <c r="F15" s="187"/>
      <c r="G15" s="187"/>
      <c r="H15" s="187"/>
      <c r="I15" s="4">
        <v>8</v>
      </c>
      <c r="J15" s="8">
        <v>1491000000</v>
      </c>
      <c r="K15" s="13"/>
    </row>
    <row r="16" spans="1:11" ht="12.75">
      <c r="A16" s="186" t="s">
        <v>55</v>
      </c>
      <c r="B16" s="187"/>
      <c r="C16" s="187"/>
      <c r="D16" s="187"/>
      <c r="E16" s="187"/>
      <c r="F16" s="187"/>
      <c r="G16" s="187"/>
      <c r="H16" s="187"/>
      <c r="I16" s="4">
        <v>9</v>
      </c>
      <c r="J16" s="8">
        <v>873000000</v>
      </c>
      <c r="K16" s="13">
        <v>787000000</v>
      </c>
    </row>
    <row r="17" spans="1:11" ht="12.75">
      <c r="A17" s="186" t="s">
        <v>56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>
        <v>122000000</v>
      </c>
    </row>
    <row r="18" spans="1:11" ht="12.75">
      <c r="A18" s="186" t="s">
        <v>57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244000000</v>
      </c>
      <c r="K18" s="13">
        <v>1210000000</v>
      </c>
    </row>
    <row r="19" spans="1:11" ht="12.75">
      <c r="A19" s="202" t="s">
        <v>164</v>
      </c>
      <c r="B19" s="203"/>
      <c r="C19" s="203"/>
      <c r="D19" s="203"/>
      <c r="E19" s="203"/>
      <c r="F19" s="203"/>
      <c r="G19" s="203"/>
      <c r="H19" s="203"/>
      <c r="I19" s="4">
        <v>12</v>
      </c>
      <c r="J19" s="9">
        <f>SUM(J15:J18)</f>
        <v>2608000000</v>
      </c>
      <c r="K19" s="12">
        <f>SUM(K15:K18)</f>
        <v>2119000000</v>
      </c>
    </row>
    <row r="20" spans="1:11" ht="21" customHeight="1">
      <c r="A20" s="202" t="s">
        <v>36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IF(J14&gt;J19,J14-J19,0)</f>
        <v>3702000000</v>
      </c>
      <c r="K20" s="12">
        <f>IF(K14&gt;K19,K14-K19,0)</f>
        <v>4058000000</v>
      </c>
    </row>
    <row r="21" spans="1:11" ht="24" customHeight="1">
      <c r="A21" s="202" t="s">
        <v>37</v>
      </c>
      <c r="B21" s="203"/>
      <c r="C21" s="203"/>
      <c r="D21" s="203"/>
      <c r="E21" s="203"/>
      <c r="F21" s="203"/>
      <c r="G21" s="203"/>
      <c r="H21" s="203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4" t="s">
        <v>165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</row>
    <row r="23" spans="1:11" ht="12.75">
      <c r="A23" s="186" t="s">
        <v>185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>
        <v>6000000</v>
      </c>
      <c r="K23" s="13">
        <v>5000000</v>
      </c>
    </row>
    <row r="24" spans="1:11" ht="12.75">
      <c r="A24" s="186" t="s">
        <v>186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>
        <v>0</v>
      </c>
    </row>
    <row r="25" spans="1:11" ht="12.75">
      <c r="A25" s="186" t="s">
        <v>187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>
        <v>96000000</v>
      </c>
      <c r="K25" s="13">
        <v>94000000</v>
      </c>
    </row>
    <row r="26" spans="1:11" ht="12.75">
      <c r="A26" s="186" t="s">
        <v>188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189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>
        <v>34000000</v>
      </c>
      <c r="K27" s="13">
        <v>59000000</v>
      </c>
    </row>
    <row r="28" spans="1:11" ht="12.75">
      <c r="A28" s="202" t="s">
        <v>174</v>
      </c>
      <c r="B28" s="203"/>
      <c r="C28" s="203"/>
      <c r="D28" s="203"/>
      <c r="E28" s="203"/>
      <c r="F28" s="203"/>
      <c r="G28" s="203"/>
      <c r="H28" s="203"/>
      <c r="I28" s="4">
        <v>20</v>
      </c>
      <c r="J28" s="9">
        <f>SUM(J23:J27)</f>
        <v>136000000</v>
      </c>
      <c r="K28" s="12">
        <f>SUM(K23:K27)</f>
        <v>158000000</v>
      </c>
    </row>
    <row r="29" spans="1:11" ht="12.75">
      <c r="A29" s="186" t="s">
        <v>121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1195000000</v>
      </c>
      <c r="K29" s="13">
        <v>1934000000</v>
      </c>
    </row>
    <row r="30" spans="1:11" ht="12.75">
      <c r="A30" s="186" t="s">
        <v>122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>
        <v>16000000</v>
      </c>
      <c r="K30" s="13">
        <v>10000000</v>
      </c>
    </row>
    <row r="31" spans="1:11" ht="12.75">
      <c r="A31" s="186" t="s">
        <v>16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>
        <v>43000000</v>
      </c>
      <c r="K31" s="13"/>
    </row>
    <row r="32" spans="1:11" ht="12.75">
      <c r="A32" s="202" t="s">
        <v>5</v>
      </c>
      <c r="B32" s="203"/>
      <c r="C32" s="203"/>
      <c r="D32" s="203"/>
      <c r="E32" s="203"/>
      <c r="F32" s="203"/>
      <c r="G32" s="203"/>
      <c r="H32" s="203"/>
      <c r="I32" s="4">
        <v>24</v>
      </c>
      <c r="J32" s="9">
        <f>SUM(J29:J31)</f>
        <v>1254000000</v>
      </c>
      <c r="K32" s="12">
        <f>SUM(K29:K31)</f>
        <v>1944000000</v>
      </c>
    </row>
    <row r="33" spans="1:11" ht="21" customHeight="1">
      <c r="A33" s="202" t="s">
        <v>38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22.5" customHeight="1">
      <c r="A34" s="202" t="s">
        <v>39</v>
      </c>
      <c r="B34" s="203"/>
      <c r="C34" s="203"/>
      <c r="D34" s="203"/>
      <c r="E34" s="203"/>
      <c r="F34" s="203"/>
      <c r="G34" s="203"/>
      <c r="H34" s="203"/>
      <c r="I34" s="4">
        <v>26</v>
      </c>
      <c r="J34" s="9">
        <f>IF(J32&gt;J28,J32-J28,0)</f>
        <v>1118000000</v>
      </c>
      <c r="K34" s="12">
        <f>IF(K32&gt;K28,K32-K28,0)</f>
        <v>1786000000</v>
      </c>
    </row>
    <row r="35" spans="1:11" ht="12.75">
      <c r="A35" s="254" t="s">
        <v>166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</row>
    <row r="36" spans="1:11" ht="12.75">
      <c r="A36" s="186" t="s">
        <v>180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/>
      <c r="K36" s="13"/>
    </row>
    <row r="37" spans="1:11" ht="12.75">
      <c r="A37" s="186" t="s">
        <v>29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>
        <v>15062000000</v>
      </c>
      <c r="K37" s="13">
        <v>21220000000</v>
      </c>
    </row>
    <row r="38" spans="1:11" ht="12.75">
      <c r="A38" s="186" t="s">
        <v>30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202" t="s">
        <v>70</v>
      </c>
      <c r="B39" s="203"/>
      <c r="C39" s="203"/>
      <c r="D39" s="203"/>
      <c r="E39" s="203"/>
      <c r="F39" s="203"/>
      <c r="G39" s="203"/>
      <c r="H39" s="203"/>
      <c r="I39" s="4">
        <v>30</v>
      </c>
      <c r="J39" s="9">
        <f>SUM(J36:J38)</f>
        <v>15062000000</v>
      </c>
      <c r="K39" s="12">
        <f>SUM(K36:K38)</f>
        <v>21220000000</v>
      </c>
    </row>
    <row r="40" spans="1:11" ht="12.75">
      <c r="A40" s="186" t="s">
        <v>31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>
        <v>17420000000</v>
      </c>
      <c r="K40" s="13">
        <v>23038000000</v>
      </c>
    </row>
    <row r="41" spans="1:11" ht="12.75">
      <c r="A41" s="186" t="s">
        <v>32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>
        <v>343000000</v>
      </c>
    </row>
    <row r="42" spans="1:11" ht="12.75">
      <c r="A42" s="186" t="s">
        <v>33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34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35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>
        <v>185000000</v>
      </c>
      <c r="K44" s="13">
        <v>129000000</v>
      </c>
    </row>
    <row r="45" spans="1:11" ht="12.75">
      <c r="A45" s="202" t="s">
        <v>71</v>
      </c>
      <c r="B45" s="203"/>
      <c r="C45" s="203"/>
      <c r="D45" s="203"/>
      <c r="E45" s="203"/>
      <c r="F45" s="203"/>
      <c r="G45" s="203"/>
      <c r="H45" s="203"/>
      <c r="I45" s="4">
        <v>36</v>
      </c>
      <c r="J45" s="9">
        <f>SUM(J40:J44)</f>
        <v>17605000000</v>
      </c>
      <c r="K45" s="12">
        <f>SUM(K40:K44)</f>
        <v>23510000000</v>
      </c>
    </row>
    <row r="46" spans="1:11" ht="27" customHeight="1">
      <c r="A46" s="202" t="s">
        <v>17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27" customHeight="1">
      <c r="A47" s="202" t="s">
        <v>18</v>
      </c>
      <c r="B47" s="203"/>
      <c r="C47" s="203"/>
      <c r="D47" s="203"/>
      <c r="E47" s="203"/>
      <c r="F47" s="203"/>
      <c r="G47" s="203"/>
      <c r="H47" s="203"/>
      <c r="I47" s="4">
        <v>38</v>
      </c>
      <c r="J47" s="9">
        <f>IF(J45&gt;J39,J45-J39,0)</f>
        <v>2543000000</v>
      </c>
      <c r="K47" s="12">
        <f>IF(K45&gt;K39,K45-K39,0)</f>
        <v>2290000000</v>
      </c>
    </row>
    <row r="48" spans="1:11" ht="12.75">
      <c r="A48" s="186" t="s">
        <v>72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41000000</v>
      </c>
      <c r="K48" s="12">
        <f>IF(K20-K21+K33-K34+K46-K47&gt;0,K20-K21+K33-K34+K46-K47,0)</f>
        <v>0</v>
      </c>
    </row>
    <row r="49" spans="1:11" ht="12.75">
      <c r="A49" s="186" t="s">
        <v>73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18000000</v>
      </c>
    </row>
    <row r="50" spans="1:11" ht="12.75">
      <c r="A50" s="186" t="s">
        <v>167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229000000</v>
      </c>
      <c r="K50" s="13">
        <v>270000000</v>
      </c>
    </row>
    <row r="51" spans="1:11" ht="12.75">
      <c r="A51" s="186" t="s">
        <v>182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>
        <v>41000000</v>
      </c>
      <c r="K51" s="13">
        <v>0</v>
      </c>
    </row>
    <row r="52" spans="1:11" ht="12.75">
      <c r="A52" s="186" t="s">
        <v>183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/>
      <c r="K52" s="13">
        <f>K49</f>
        <v>18000000</v>
      </c>
    </row>
    <row r="53" spans="1:11" ht="12.75">
      <c r="A53" s="224" t="s">
        <v>184</v>
      </c>
      <c r="B53" s="225"/>
      <c r="C53" s="225"/>
      <c r="D53" s="225"/>
      <c r="E53" s="225"/>
      <c r="F53" s="225"/>
      <c r="G53" s="225"/>
      <c r="H53" s="225"/>
      <c r="I53" s="7">
        <v>44</v>
      </c>
      <c r="J53" s="10">
        <f>J50+J51-J52</f>
        <v>270000000</v>
      </c>
      <c r="K53" s="18">
        <f>K50+K51-K52</f>
        <v>252000000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8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52" t="s">
        <v>61</v>
      </c>
      <c r="B5" s="252"/>
      <c r="C5" s="252"/>
      <c r="D5" s="252"/>
      <c r="E5" s="252"/>
      <c r="F5" s="252"/>
      <c r="G5" s="252"/>
      <c r="H5" s="252"/>
      <c r="I5" s="87" t="s">
        <v>290</v>
      </c>
      <c r="J5" s="88" t="s">
        <v>156</v>
      </c>
      <c r="K5" s="88" t="s">
        <v>157</v>
      </c>
    </row>
    <row r="6" spans="1:11" ht="12.75">
      <c r="A6" s="253">
        <v>1</v>
      </c>
      <c r="B6" s="253"/>
      <c r="C6" s="253"/>
      <c r="D6" s="253"/>
      <c r="E6" s="253"/>
      <c r="F6" s="253"/>
      <c r="G6" s="253"/>
      <c r="H6" s="253"/>
      <c r="I6" s="89">
        <v>2</v>
      </c>
      <c r="J6" s="90" t="s">
        <v>294</v>
      </c>
      <c r="K6" s="90" t="s">
        <v>295</v>
      </c>
    </row>
    <row r="7" spans="1:11" ht="12.75">
      <c r="A7" s="254" t="s">
        <v>162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1" ht="12.75">
      <c r="A8" s="186" t="s">
        <v>207</v>
      </c>
      <c r="B8" s="187"/>
      <c r="C8" s="187"/>
      <c r="D8" s="187"/>
      <c r="E8" s="187"/>
      <c r="F8" s="187"/>
      <c r="G8" s="187"/>
      <c r="H8" s="187"/>
      <c r="I8" s="4">
        <v>1</v>
      </c>
      <c r="J8" s="8"/>
      <c r="K8" s="13"/>
    </row>
    <row r="9" spans="1:11" ht="12.75">
      <c r="A9" s="186" t="s">
        <v>125</v>
      </c>
      <c r="B9" s="187"/>
      <c r="C9" s="187"/>
      <c r="D9" s="187"/>
      <c r="E9" s="187"/>
      <c r="F9" s="187"/>
      <c r="G9" s="187"/>
      <c r="H9" s="187"/>
      <c r="I9" s="4">
        <v>2</v>
      </c>
      <c r="J9" s="8"/>
      <c r="K9" s="13"/>
    </row>
    <row r="10" spans="1:11" ht="12.75">
      <c r="A10" s="186" t="s">
        <v>126</v>
      </c>
      <c r="B10" s="187"/>
      <c r="C10" s="187"/>
      <c r="D10" s="187"/>
      <c r="E10" s="187"/>
      <c r="F10" s="187"/>
      <c r="G10" s="187"/>
      <c r="H10" s="187"/>
      <c r="I10" s="4">
        <v>3</v>
      </c>
      <c r="J10" s="8"/>
      <c r="K10" s="13"/>
    </row>
    <row r="11" spans="1:11" ht="12.75">
      <c r="A11" s="186" t="s">
        <v>127</v>
      </c>
      <c r="B11" s="187"/>
      <c r="C11" s="187"/>
      <c r="D11" s="187"/>
      <c r="E11" s="187"/>
      <c r="F11" s="187"/>
      <c r="G11" s="187"/>
      <c r="H11" s="187"/>
      <c r="I11" s="4">
        <v>4</v>
      </c>
      <c r="J11" s="8"/>
      <c r="K11" s="13"/>
    </row>
    <row r="12" spans="1:11" ht="12.75">
      <c r="A12" s="186" t="s">
        <v>128</v>
      </c>
      <c r="B12" s="187"/>
      <c r="C12" s="187"/>
      <c r="D12" s="187"/>
      <c r="E12" s="187"/>
      <c r="F12" s="187"/>
      <c r="G12" s="187"/>
      <c r="H12" s="187"/>
      <c r="I12" s="4">
        <v>5</v>
      </c>
      <c r="J12" s="8"/>
      <c r="K12" s="13"/>
    </row>
    <row r="13" spans="1:11" ht="12.75">
      <c r="A13" s="202" t="s">
        <v>206</v>
      </c>
      <c r="B13" s="203"/>
      <c r="C13" s="203"/>
      <c r="D13" s="203"/>
      <c r="E13" s="203"/>
      <c r="F13" s="203"/>
      <c r="G13" s="203"/>
      <c r="H13" s="20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6" t="s">
        <v>129</v>
      </c>
      <c r="B14" s="187"/>
      <c r="C14" s="187"/>
      <c r="D14" s="187"/>
      <c r="E14" s="187"/>
      <c r="F14" s="187"/>
      <c r="G14" s="187"/>
      <c r="H14" s="187"/>
      <c r="I14" s="4">
        <v>7</v>
      </c>
      <c r="J14" s="8"/>
      <c r="K14" s="13"/>
    </row>
    <row r="15" spans="1:11" ht="12.75">
      <c r="A15" s="186" t="s">
        <v>130</v>
      </c>
      <c r="B15" s="187"/>
      <c r="C15" s="187"/>
      <c r="D15" s="187"/>
      <c r="E15" s="187"/>
      <c r="F15" s="187"/>
      <c r="G15" s="187"/>
      <c r="H15" s="187"/>
      <c r="I15" s="4">
        <v>8</v>
      </c>
      <c r="J15" s="8"/>
      <c r="K15" s="13"/>
    </row>
    <row r="16" spans="1:11" ht="12.75">
      <c r="A16" s="186" t="s">
        <v>131</v>
      </c>
      <c r="B16" s="187"/>
      <c r="C16" s="187"/>
      <c r="D16" s="187"/>
      <c r="E16" s="187"/>
      <c r="F16" s="187"/>
      <c r="G16" s="187"/>
      <c r="H16" s="187"/>
      <c r="I16" s="4">
        <v>9</v>
      </c>
      <c r="J16" s="8"/>
      <c r="K16" s="13"/>
    </row>
    <row r="17" spans="1:11" ht="12.75">
      <c r="A17" s="186" t="s">
        <v>132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/>
      <c r="K17" s="13"/>
    </row>
    <row r="18" spans="1:11" ht="12.75">
      <c r="A18" s="186" t="s">
        <v>133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/>
      <c r="K18" s="13"/>
    </row>
    <row r="19" spans="1:11" ht="12.75">
      <c r="A19" s="186" t="s">
        <v>134</v>
      </c>
      <c r="B19" s="187"/>
      <c r="C19" s="187"/>
      <c r="D19" s="187"/>
      <c r="E19" s="187"/>
      <c r="F19" s="187"/>
      <c r="G19" s="187"/>
      <c r="H19" s="187"/>
      <c r="I19" s="4">
        <v>12</v>
      </c>
      <c r="J19" s="8"/>
      <c r="K19" s="13"/>
    </row>
    <row r="20" spans="1:11" ht="12.75">
      <c r="A20" s="202" t="s">
        <v>47</v>
      </c>
      <c r="B20" s="203"/>
      <c r="C20" s="203"/>
      <c r="D20" s="203"/>
      <c r="E20" s="203"/>
      <c r="F20" s="203"/>
      <c r="G20" s="203"/>
      <c r="H20" s="20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2" t="s">
        <v>111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8" t="s">
        <v>112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4" t="s">
        <v>165</v>
      </c>
      <c r="B23" s="255"/>
      <c r="C23" s="255"/>
      <c r="D23" s="255"/>
      <c r="E23" s="255"/>
      <c r="F23" s="255"/>
      <c r="G23" s="255"/>
      <c r="H23" s="255"/>
      <c r="I23" s="256"/>
      <c r="J23" s="256"/>
      <c r="K23" s="257"/>
    </row>
    <row r="24" spans="1:11" ht="12.75">
      <c r="A24" s="186" t="s">
        <v>171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/>
      <c r="K24" s="13"/>
    </row>
    <row r="25" spans="1:11" ht="12.75">
      <c r="A25" s="186" t="s">
        <v>172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/>
      <c r="K25" s="13"/>
    </row>
    <row r="26" spans="1:11" ht="12.75">
      <c r="A26" s="186" t="s">
        <v>48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/>
      <c r="K26" s="13"/>
    </row>
    <row r="27" spans="1:11" ht="12.75">
      <c r="A27" s="186" t="s">
        <v>49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/>
      <c r="K27" s="13"/>
    </row>
    <row r="28" spans="1:11" ht="12.75">
      <c r="A28" s="186" t="s">
        <v>173</v>
      </c>
      <c r="B28" s="187"/>
      <c r="C28" s="187"/>
      <c r="D28" s="187"/>
      <c r="E28" s="187"/>
      <c r="F28" s="187"/>
      <c r="G28" s="187"/>
      <c r="H28" s="187"/>
      <c r="I28" s="4">
        <v>20</v>
      </c>
      <c r="J28" s="8"/>
      <c r="K28" s="13"/>
    </row>
    <row r="29" spans="1:11" ht="12.75">
      <c r="A29" s="202" t="s">
        <v>119</v>
      </c>
      <c r="B29" s="203"/>
      <c r="C29" s="203"/>
      <c r="D29" s="203"/>
      <c r="E29" s="203"/>
      <c r="F29" s="203"/>
      <c r="G29" s="203"/>
      <c r="H29" s="20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6" t="s">
        <v>2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/>
      <c r="K30" s="13"/>
    </row>
    <row r="31" spans="1:11" ht="12.75">
      <c r="A31" s="186" t="s">
        <v>3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/>
      <c r="K31" s="13"/>
    </row>
    <row r="32" spans="1:11" ht="12.75">
      <c r="A32" s="186" t="s">
        <v>4</v>
      </c>
      <c r="B32" s="187"/>
      <c r="C32" s="187"/>
      <c r="D32" s="187"/>
      <c r="E32" s="187"/>
      <c r="F32" s="187"/>
      <c r="G32" s="187"/>
      <c r="H32" s="187"/>
      <c r="I32" s="4">
        <v>24</v>
      </c>
      <c r="J32" s="8"/>
      <c r="K32" s="13"/>
    </row>
    <row r="33" spans="1:11" ht="12.75">
      <c r="A33" s="202" t="s">
        <v>50</v>
      </c>
      <c r="B33" s="203"/>
      <c r="C33" s="203"/>
      <c r="D33" s="203"/>
      <c r="E33" s="203"/>
      <c r="F33" s="203"/>
      <c r="G33" s="203"/>
      <c r="H33" s="20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2" t="s">
        <v>113</v>
      </c>
      <c r="B34" s="203"/>
      <c r="C34" s="203"/>
      <c r="D34" s="203"/>
      <c r="E34" s="203"/>
      <c r="F34" s="203"/>
      <c r="G34" s="203"/>
      <c r="H34" s="20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2" t="s">
        <v>114</v>
      </c>
      <c r="B35" s="203"/>
      <c r="C35" s="203"/>
      <c r="D35" s="203"/>
      <c r="E35" s="203"/>
      <c r="F35" s="203"/>
      <c r="G35" s="203"/>
      <c r="H35" s="20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4" t="s">
        <v>166</v>
      </c>
      <c r="B36" s="255"/>
      <c r="C36" s="255"/>
      <c r="D36" s="255"/>
      <c r="E36" s="255"/>
      <c r="F36" s="255"/>
      <c r="G36" s="255"/>
      <c r="H36" s="255"/>
      <c r="I36" s="256">
        <v>0</v>
      </c>
      <c r="J36" s="256"/>
      <c r="K36" s="257"/>
    </row>
    <row r="37" spans="1:11" ht="12.75">
      <c r="A37" s="186" t="s">
        <v>180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/>
      <c r="K37" s="13"/>
    </row>
    <row r="38" spans="1:11" ht="12.75">
      <c r="A38" s="186" t="s">
        <v>29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/>
      <c r="K38" s="13"/>
    </row>
    <row r="39" spans="1:11" ht="12.75">
      <c r="A39" s="186" t="s">
        <v>30</v>
      </c>
      <c r="B39" s="187"/>
      <c r="C39" s="187"/>
      <c r="D39" s="187"/>
      <c r="E39" s="187"/>
      <c r="F39" s="187"/>
      <c r="G39" s="187"/>
      <c r="H39" s="187"/>
      <c r="I39" s="4">
        <v>30</v>
      </c>
      <c r="J39" s="8"/>
      <c r="K39" s="13"/>
    </row>
    <row r="40" spans="1:11" ht="12.75">
      <c r="A40" s="202" t="s">
        <v>51</v>
      </c>
      <c r="B40" s="203"/>
      <c r="C40" s="203"/>
      <c r="D40" s="203"/>
      <c r="E40" s="203"/>
      <c r="F40" s="203"/>
      <c r="G40" s="203"/>
      <c r="H40" s="20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6" t="s">
        <v>31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/>
      <c r="K41" s="13"/>
    </row>
    <row r="42" spans="1:11" ht="12.75">
      <c r="A42" s="186" t="s">
        <v>32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/>
      <c r="K42" s="13"/>
    </row>
    <row r="43" spans="1:11" ht="12.75">
      <c r="A43" s="186" t="s">
        <v>33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/>
      <c r="K43" s="13"/>
    </row>
    <row r="44" spans="1:11" ht="12.75">
      <c r="A44" s="186" t="s">
        <v>34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/>
      <c r="K44" s="13"/>
    </row>
    <row r="45" spans="1:11" ht="12.75">
      <c r="A45" s="186" t="s">
        <v>35</v>
      </c>
      <c r="B45" s="187"/>
      <c r="C45" s="187"/>
      <c r="D45" s="187"/>
      <c r="E45" s="187"/>
      <c r="F45" s="187"/>
      <c r="G45" s="187"/>
      <c r="H45" s="187"/>
      <c r="I45" s="4">
        <v>36</v>
      </c>
      <c r="J45" s="8"/>
      <c r="K45" s="13"/>
    </row>
    <row r="46" spans="1:11" ht="12.75">
      <c r="A46" s="202" t="s">
        <v>154</v>
      </c>
      <c r="B46" s="203"/>
      <c r="C46" s="203"/>
      <c r="D46" s="203"/>
      <c r="E46" s="203"/>
      <c r="F46" s="203"/>
      <c r="G46" s="203"/>
      <c r="H46" s="20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2" t="s">
        <v>168</v>
      </c>
      <c r="B47" s="203"/>
      <c r="C47" s="203"/>
      <c r="D47" s="203"/>
      <c r="E47" s="203"/>
      <c r="F47" s="203"/>
      <c r="G47" s="203"/>
      <c r="H47" s="20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2" t="s">
        <v>169</v>
      </c>
      <c r="B48" s="203"/>
      <c r="C48" s="203"/>
      <c r="D48" s="203"/>
      <c r="E48" s="203"/>
      <c r="F48" s="203"/>
      <c r="G48" s="203"/>
      <c r="H48" s="20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2" t="s">
        <v>155</v>
      </c>
      <c r="B49" s="203"/>
      <c r="C49" s="203"/>
      <c r="D49" s="203"/>
      <c r="E49" s="203"/>
      <c r="F49" s="203"/>
      <c r="G49" s="203"/>
      <c r="H49" s="20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2" t="s">
        <v>15</v>
      </c>
      <c r="B50" s="203"/>
      <c r="C50" s="203"/>
      <c r="D50" s="203"/>
      <c r="E50" s="203"/>
      <c r="F50" s="203"/>
      <c r="G50" s="203"/>
      <c r="H50" s="20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3"/>
      <c r="I51" s="4">
        <v>42</v>
      </c>
      <c r="J51" s="8"/>
      <c r="K51" s="13"/>
    </row>
    <row r="52" spans="1:11" ht="12.75">
      <c r="A52" s="202" t="s">
        <v>182</v>
      </c>
      <c r="B52" s="203"/>
      <c r="C52" s="203"/>
      <c r="D52" s="203"/>
      <c r="E52" s="203"/>
      <c r="F52" s="203"/>
      <c r="G52" s="203"/>
      <c r="H52" s="203"/>
      <c r="I52" s="4">
        <v>43</v>
      </c>
      <c r="J52" s="8"/>
      <c r="K52" s="13"/>
    </row>
    <row r="53" spans="1:11" ht="12.75">
      <c r="A53" s="202" t="s">
        <v>183</v>
      </c>
      <c r="B53" s="203"/>
      <c r="C53" s="203"/>
      <c r="D53" s="203"/>
      <c r="E53" s="203"/>
      <c r="F53" s="203"/>
      <c r="G53" s="203"/>
      <c r="H53" s="203"/>
      <c r="I53" s="4">
        <v>44</v>
      </c>
      <c r="J53" s="8"/>
      <c r="K53" s="13"/>
    </row>
    <row r="54" spans="1:11" ht="12.75">
      <c r="A54" s="208" t="s">
        <v>184</v>
      </c>
      <c r="B54" s="209"/>
      <c r="C54" s="209"/>
      <c r="D54" s="209"/>
      <c r="E54" s="209"/>
      <c r="F54" s="209"/>
      <c r="G54" s="209"/>
      <c r="H54" s="209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0" sqref="K20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3.421875" style="98" customWidth="1"/>
    <col min="11" max="11" width="14.421875" style="98" customWidth="1"/>
    <col min="12" max="16384" width="9.140625" style="98" customWidth="1"/>
  </cols>
  <sheetData>
    <row r="1" spans="1:12" ht="12.75">
      <c r="A1" s="265" t="s">
        <v>292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97"/>
    </row>
    <row r="2" spans="1:12" ht="15.75">
      <c r="A2" s="95"/>
      <c r="B2" s="96"/>
      <c r="C2" s="279" t="s">
        <v>293</v>
      </c>
      <c r="D2" s="279"/>
      <c r="E2" s="100">
        <v>41275</v>
      </c>
      <c r="F2" s="99" t="s">
        <v>258</v>
      </c>
      <c r="G2" s="280">
        <v>41639</v>
      </c>
      <c r="H2" s="281"/>
      <c r="I2" s="96"/>
      <c r="J2" s="96"/>
      <c r="K2" s="96"/>
      <c r="L2" s="101"/>
    </row>
    <row r="3" spans="1:11" ht="24" thickBot="1">
      <c r="A3" s="282" t="s">
        <v>61</v>
      </c>
      <c r="B3" s="282"/>
      <c r="C3" s="282"/>
      <c r="D3" s="282"/>
      <c r="E3" s="282"/>
      <c r="F3" s="282"/>
      <c r="G3" s="282"/>
      <c r="H3" s="282"/>
      <c r="I3" s="102" t="s">
        <v>316</v>
      </c>
      <c r="J3" s="103" t="s">
        <v>156</v>
      </c>
      <c r="K3" s="103" t="s">
        <v>157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105">
        <v>2</v>
      </c>
      <c r="J4" s="104" t="s">
        <v>294</v>
      </c>
      <c r="K4" s="104" t="s">
        <v>295</v>
      </c>
    </row>
    <row r="5" spans="1:11" ht="12.75">
      <c r="A5" s="267" t="s">
        <v>296</v>
      </c>
      <c r="B5" s="268"/>
      <c r="C5" s="268"/>
      <c r="D5" s="268"/>
      <c r="E5" s="268"/>
      <c r="F5" s="268"/>
      <c r="G5" s="268"/>
      <c r="H5" s="268"/>
      <c r="I5" s="106">
        <v>1</v>
      </c>
      <c r="J5" s="107">
        <v>9000000000</v>
      </c>
      <c r="K5" s="107">
        <v>9000000000</v>
      </c>
    </row>
    <row r="6" spans="1:11" ht="12.75">
      <c r="A6" s="267" t="s">
        <v>297</v>
      </c>
      <c r="B6" s="268"/>
      <c r="C6" s="268"/>
      <c r="D6" s="268"/>
      <c r="E6" s="268"/>
      <c r="F6" s="268"/>
      <c r="G6" s="268"/>
      <c r="H6" s="268"/>
      <c r="I6" s="106">
        <v>2</v>
      </c>
      <c r="J6" s="108"/>
      <c r="K6" s="108"/>
    </row>
    <row r="7" spans="1:11" ht="12.75">
      <c r="A7" s="267" t="s">
        <v>298</v>
      </c>
      <c r="B7" s="268"/>
      <c r="C7" s="268"/>
      <c r="D7" s="268"/>
      <c r="E7" s="268"/>
      <c r="F7" s="268"/>
      <c r="G7" s="268"/>
      <c r="H7" s="268"/>
      <c r="I7" s="106">
        <v>3</v>
      </c>
      <c r="J7" s="108">
        <v>2123000000</v>
      </c>
      <c r="K7" s="108">
        <v>1933000000</v>
      </c>
    </row>
    <row r="8" spans="1:11" ht="12.75">
      <c r="A8" s="267" t="s">
        <v>299</v>
      </c>
      <c r="B8" s="268"/>
      <c r="C8" s="268"/>
      <c r="D8" s="268"/>
      <c r="E8" s="268"/>
      <c r="F8" s="268"/>
      <c r="G8" s="268"/>
      <c r="H8" s="268"/>
      <c r="I8" s="106">
        <v>4</v>
      </c>
      <c r="J8" s="108">
        <v>3043000000</v>
      </c>
      <c r="K8" s="108">
        <v>4023000000</v>
      </c>
    </row>
    <row r="9" spans="1:11" ht="12.75">
      <c r="A9" s="267" t="s">
        <v>300</v>
      </c>
      <c r="B9" s="268"/>
      <c r="C9" s="268"/>
      <c r="D9" s="268"/>
      <c r="E9" s="268"/>
      <c r="F9" s="268"/>
      <c r="G9" s="268"/>
      <c r="H9" s="268"/>
      <c r="I9" s="106">
        <v>5</v>
      </c>
      <c r="J9" s="108">
        <v>1323000000</v>
      </c>
      <c r="K9" s="108">
        <v>-1633000000</v>
      </c>
    </row>
    <row r="10" spans="1:11" ht="12.75">
      <c r="A10" s="267" t="s">
        <v>301</v>
      </c>
      <c r="B10" s="268"/>
      <c r="C10" s="268"/>
      <c r="D10" s="268"/>
      <c r="E10" s="268"/>
      <c r="F10" s="268"/>
      <c r="G10" s="268"/>
      <c r="H10" s="268"/>
      <c r="I10" s="106">
        <v>6</v>
      </c>
      <c r="J10" s="108"/>
      <c r="K10" s="108"/>
    </row>
    <row r="11" spans="1:11" ht="12.75">
      <c r="A11" s="267" t="s">
        <v>302</v>
      </c>
      <c r="B11" s="268"/>
      <c r="C11" s="268"/>
      <c r="D11" s="268"/>
      <c r="E11" s="268"/>
      <c r="F11" s="268"/>
      <c r="G11" s="268"/>
      <c r="H11" s="268"/>
      <c r="I11" s="106">
        <v>7</v>
      </c>
      <c r="J11" s="108"/>
      <c r="K11" s="108"/>
    </row>
    <row r="12" spans="1:11" ht="12.75">
      <c r="A12" s="267" t="s">
        <v>303</v>
      </c>
      <c r="B12" s="268"/>
      <c r="C12" s="268"/>
      <c r="D12" s="268"/>
      <c r="E12" s="268"/>
      <c r="F12" s="268"/>
      <c r="G12" s="268"/>
      <c r="H12" s="268"/>
      <c r="I12" s="106">
        <v>8</v>
      </c>
      <c r="J12" s="108">
        <v>13000000</v>
      </c>
      <c r="K12" s="108">
        <v>6000000</v>
      </c>
    </row>
    <row r="13" spans="1:11" ht="12.75">
      <c r="A13" s="267" t="s">
        <v>304</v>
      </c>
      <c r="B13" s="268"/>
      <c r="C13" s="268"/>
      <c r="D13" s="268"/>
      <c r="E13" s="268"/>
      <c r="F13" s="268"/>
      <c r="G13" s="268"/>
      <c r="H13" s="268"/>
      <c r="I13" s="106">
        <v>9</v>
      </c>
      <c r="J13" s="108"/>
      <c r="K13" s="108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15502000000</v>
      </c>
      <c r="K14" s="109">
        <f>SUM(K5:K13)</f>
        <v>13329000000</v>
      </c>
    </row>
    <row r="15" spans="1:11" ht="12.75">
      <c r="A15" s="267" t="s">
        <v>306</v>
      </c>
      <c r="B15" s="268"/>
      <c r="C15" s="268"/>
      <c r="D15" s="268"/>
      <c r="E15" s="268"/>
      <c r="F15" s="268"/>
      <c r="G15" s="268"/>
      <c r="H15" s="268"/>
      <c r="I15" s="106">
        <v>11</v>
      </c>
      <c r="J15" s="108">
        <v>-116000000</v>
      </c>
      <c r="K15" s="108">
        <v>-181000000</v>
      </c>
    </row>
    <row r="16" spans="1:11" ht="12.75">
      <c r="A16" s="267" t="s">
        <v>307</v>
      </c>
      <c r="B16" s="268"/>
      <c r="C16" s="268"/>
      <c r="D16" s="268"/>
      <c r="E16" s="268"/>
      <c r="F16" s="268"/>
      <c r="G16" s="268"/>
      <c r="H16" s="268"/>
      <c r="I16" s="106">
        <v>12</v>
      </c>
      <c r="J16" s="108"/>
      <c r="K16" s="108"/>
    </row>
    <row r="17" spans="1:11" ht="12.75">
      <c r="A17" s="267" t="s">
        <v>308</v>
      </c>
      <c r="B17" s="268"/>
      <c r="C17" s="268"/>
      <c r="D17" s="268"/>
      <c r="E17" s="268"/>
      <c r="F17" s="268"/>
      <c r="G17" s="268"/>
      <c r="H17" s="268"/>
      <c r="I17" s="106">
        <v>13</v>
      </c>
      <c r="J17" s="108"/>
      <c r="K17" s="108"/>
    </row>
    <row r="18" spans="1:11" ht="12.75">
      <c r="A18" s="267" t="s">
        <v>309</v>
      </c>
      <c r="B18" s="268"/>
      <c r="C18" s="268"/>
      <c r="D18" s="268"/>
      <c r="E18" s="268"/>
      <c r="F18" s="268"/>
      <c r="G18" s="268"/>
      <c r="H18" s="268"/>
      <c r="I18" s="106">
        <v>14</v>
      </c>
      <c r="J18" s="108"/>
      <c r="K18" s="108"/>
    </row>
    <row r="19" spans="1:11" ht="12.75">
      <c r="A19" s="267" t="s">
        <v>310</v>
      </c>
      <c r="B19" s="268"/>
      <c r="C19" s="268"/>
      <c r="D19" s="268"/>
      <c r="E19" s="268"/>
      <c r="F19" s="268"/>
      <c r="G19" s="268"/>
      <c r="H19" s="268"/>
      <c r="I19" s="106">
        <v>15</v>
      </c>
      <c r="J19" s="108"/>
      <c r="K19" s="108"/>
    </row>
    <row r="20" spans="1:11" ht="12.75">
      <c r="A20" s="267" t="s">
        <v>311</v>
      </c>
      <c r="B20" s="268"/>
      <c r="C20" s="268"/>
      <c r="D20" s="268"/>
      <c r="E20" s="268"/>
      <c r="F20" s="268"/>
      <c r="G20" s="268"/>
      <c r="H20" s="268"/>
      <c r="I20" s="106">
        <v>16</v>
      </c>
      <c r="J20" s="108">
        <v>1336000000</v>
      </c>
      <c r="K20" s="108">
        <f>-1649000000-343000000</f>
        <v>-1992000000</v>
      </c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1220000000</v>
      </c>
      <c r="K21" s="110">
        <f>SUM(K15:K20)</f>
        <v>-2173000000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75" t="s">
        <v>313</v>
      </c>
      <c r="B23" s="276"/>
      <c r="C23" s="276"/>
      <c r="D23" s="276"/>
      <c r="E23" s="276"/>
      <c r="F23" s="276"/>
      <c r="G23" s="276"/>
      <c r="H23" s="276"/>
      <c r="I23" s="111">
        <v>18</v>
      </c>
      <c r="J23" s="107"/>
      <c r="K23" s="107"/>
    </row>
    <row r="24" spans="1:11" ht="23.25" customHeight="1">
      <c r="A24" s="277" t="s">
        <v>314</v>
      </c>
      <c r="B24" s="278"/>
      <c r="C24" s="278"/>
      <c r="D24" s="278"/>
      <c r="E24" s="278"/>
      <c r="F24" s="278"/>
      <c r="G24" s="278"/>
      <c r="H24" s="278"/>
      <c r="I24" s="112">
        <v>19</v>
      </c>
      <c r="J24" s="110"/>
      <c r="K24" s="110"/>
    </row>
    <row r="25" spans="1:11" ht="30" customHeight="1">
      <c r="A25" s="263" t="s">
        <v>315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5" t="s">
        <v>322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Šebalj Rozana</cp:lastModifiedBy>
  <cp:lastPrinted>2011-03-28T11:17:39Z</cp:lastPrinted>
  <dcterms:created xsi:type="dcterms:W3CDTF">2008-10-17T11:51:54Z</dcterms:created>
  <dcterms:modified xsi:type="dcterms:W3CDTF">2014-03-26T16:56:18Z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