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00" activeTab="3"/>
  </bookViews>
  <sheets>
    <sheet name="OPĆI PODACI" sheetId="1" r:id="rId1"/>
    <sheet name="Bilanca 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DATA1">#REF!</definedName>
    <definedName name="DATA2">#REF!</definedName>
    <definedName name="DATA3" localSheetId="3">'[1]1-6.2011.i1-16.2010.'!#REF!</definedName>
    <definedName name="DATA3">#REF!</definedName>
    <definedName name="DATA4">#REF!</definedName>
    <definedName name="DATA5">#REF!</definedName>
    <definedName name="DATA6" localSheetId="3">'[1]1-6.2011.i1-16.2010.'!#REF!</definedName>
    <definedName name="DATA6">#REF!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<sst xmlns="http://schemas.openxmlformats.org/spreadsheetml/2006/main" count="398" uniqueCount="347">
  <si>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</si>
  <si>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</si>
  <si>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</si>
  <si>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</si>
  <si>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</si>
  <si>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</si>
  <si>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</si>
  <si>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</si>
  <si>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</si>
  <si>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</si>
  <si>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</si>
  <si>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</si>
  <si>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</si>
  <si>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</si>
  <si>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</si>
  <si>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</si>
  <si>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</si>
  <si>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</si>
  <si>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</si>
  <si>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</si>
  <si>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</si>
  <si>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</si>
  <si>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</si>
  <si>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</si>
  <si>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</si>
  <si>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</si>
  <si>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</si>
  <si>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</si>
  <si>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</si>
  <si>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</si>
  <si>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</si>
  <si>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</si>
  <si>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</si>
  <si>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</si>
  <si>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</si>
  <si>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</si>
  <si>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</si>
  <si>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</si>
  <si>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</si>
  <si>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</si>
  <si>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</si>
  <si>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</si>
  <si>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</si>
  <si>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</si>
  <si>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</si>
  <si>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</si>
  <si>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</si>
  <si>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</si>
  <si>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</si>
  <si>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</si>
  <si>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</si>
  <si>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</si>
  <si>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</si>
  <si>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</si>
  <si>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</si>
  <si>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</si>
  <si>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</si>
  <si>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</si>
  <si>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</si>
  <si>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</si>
  <si>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</si>
  <si>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</si>
  <si>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</si>
  <si>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</si>
  <si>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</si>
  <si>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</si>
  <si>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</si>
  <si>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</si>
  <si>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</si>
  <si>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</si>
  <si>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</si>
  <si>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</si>
  <si>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</si>
  <si>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</si>
  <si>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</si>
  <si>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</si>
  <si>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</si>
  <si>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</si>
  <si>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</si>
  <si>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</si>
  <si>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</si>
  <si>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</si>
  <si>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</si>
  <si>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</si>
  <si>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</si>
  <si>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</si>
  <si>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</si>
  <si>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</si>
  <si>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</si>
  <si>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</si>
  <si>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</si>
  <si>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</si>
  <si>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</si>
  <si>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</si>
  <si>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</si>
  <si>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</si>
  <si>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</si>
  <si>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</si>
  <si>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</si>
  <si>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</si>
  <si>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</si>
  <si>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</si>
  <si>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</si>
  <si>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</si>
  <si>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</si>
  <si>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</si>
  <si>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</si>
  <si>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</si>
  <si>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</si>
  <si>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</si>
  <si>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</si>
  <si>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</si>
  <si>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</si>
  <si>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</si>
  <si>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</si>
  <si>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</si>
  <si>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</si>
  <si>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</si>
  <si>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</si>
  <si>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</si>
  <si>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</si>
  <si>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</si>
  <si>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</si>
  <si>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</si>
  <si>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</si>
  <si>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</si>
  <si>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</si>
  <si>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</si>
  <si>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</si>
  <si>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</si>
  <si>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</si>
  <si>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</si>
  <si>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</si>
  <si>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</si>
  <si>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</si>
  <si>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</si>
  <si>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</si>
  <si>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</si>
  <si>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</si>
  <si>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</si>
  <si>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</si>
  <si>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</si>
  <si>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</si>
  <si>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</si>
  <si>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</si>
  <si>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</si>
  <si>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</si>
  <si>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</si>
  <si>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</si>
  <si>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</si>
  <si>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</si>
  <si>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</si>
  <si>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</si>
  <si>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</si>
  <si>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</si>
  <si>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</si>
  <si>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</si>
  <si>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</si>
  <si>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</si>
  <si>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</si>
  <si>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</si>
  <si>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</si>
  <si>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</si>
  <si>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</si>
  <si>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</si>
  <si>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</si>
  <si>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</si>
  <si>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</si>
  <si>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</si>
  <si>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</si>
  <si>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</si>
  <si>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</si>
  <si>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</si>
  <si>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</si>
  <si>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</si>
  <si>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</si>
  <si>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</si>
  <si>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</si>
  <si>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</si>
  <si>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</si>
  <si>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</si>
  <si>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</si>
  <si>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</si>
  <si>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</si>
  <si>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</si>
  <si>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</si>
  <si>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</si>
  <si>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</si>
  <si>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</si>
  <si>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</si>
  <si>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</si>
  <si>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</si>
  <si>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</si>
  <si>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</si>
  <si>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</si>
  <si>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</si>
  <si>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</si>
  <si>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</si>
  <si>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</si>
  <si>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</si>
  <si>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</si>
  <si>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</si>
  <si>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</si>
  <si>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</si>
  <si>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</si>
  <si>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</si>
  <si>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</si>
  <si>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</si>
  <si>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</si>
  <si>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</si>
  <si>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</si>
  <si>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</si>
  <si>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</si>
  <si>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</si>
  <si>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</si>
  <si>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</si>
  <si>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</si>
  <si>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d.d. ( Matica )</t>
  </si>
  <si>
    <t>ZAGREB</t>
  </si>
  <si>
    <t>Avenija Većeslava Holjevca 10</t>
  </si>
  <si>
    <t>www.ina.hr</t>
  </si>
  <si>
    <t>GRAD ZAGREB</t>
  </si>
  <si>
    <t>NE</t>
  </si>
  <si>
    <t>Ratko Marković dipl.oec.</t>
  </si>
  <si>
    <t>ratko.markovic@ina.hr</t>
  </si>
  <si>
    <t>Zoltán Sándor Áldott</t>
  </si>
  <si>
    <t>AKTIVA</t>
  </si>
  <si>
    <t>01.01.2011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</si>
  <si>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</si>
  <si>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</si>
  <si>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</si>
  <si>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</si>
  <si>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</si>
  <si>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</si>
  <si>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</si>
  <si>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</si>
  <si>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</si>
  <si>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</si>
  <si>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>01 612-3143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</si>
  <si>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</si>
  <si>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</si>
  <si>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</si>
  <si>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</si>
  <si>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</si>
  <si>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</si>
  <si>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</si>
  <si>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</si>
  <si>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</si>
  <si>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</si>
  <si>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</si>
  <si>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</si>
  <si>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</si>
  <si>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</si>
  <si>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</si>
  <si>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</si>
  <si>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</si>
  <si>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</si>
  <si>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30.09.2011.</t>
  </si>
  <si>
    <t>stanje na dan 30.09.2011.</t>
  </si>
  <si>
    <t>u razdoblju 01.01.2011. do 30.09.2011.</t>
  </si>
  <si>
    <t>u razdoblju 01.01.2011.do 30.09.2011.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</si>
  <si>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</si>
  <si>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</si>
  <si>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</si>
  <si>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</si>
  <si>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</si>
  <si>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</si>
  <si>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</si>
  <si>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</si>
  <si>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</si>
  <si>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</si>
  <si>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</si>
  <si>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</si>
  <si>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</si>
  <si>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</si>
  <si>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</si>
  <si>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</si>
  <si>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</si>
  <si>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</si>
  <si>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</si>
  <si>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</si>
  <si>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</si>
  <si>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</si>
  <si>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</si>
  <si>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</si>
  <si>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</si>
  <si>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</si>
  <si>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</si>
  <si>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</si>
  <si>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</si>
  <si>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</si>
  <si>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</si>
  <si>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</si>
  <si>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</si>
  <si>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</si>
  <si>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</si>
  <si>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</si>
  <si>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</si>
  <si>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</si>
  <si>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</si>
  <si>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</si>
  <si>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</si>
  <si>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</si>
  <si>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</si>
  <si>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</si>
  <si>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</si>
  <si>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</si>
  <si>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</si>
  <si>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</si>
  <si>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</si>
  <si>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</si>
  <si>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</si>
  <si>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</si>
  <si>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</si>
  <si>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</si>
  <si>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</si>
  <si>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</si>
  <si>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</si>
  <si>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</si>
  <si>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</si>
  <si>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</si>
  <si>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</si>
  <si>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</si>
  <si>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</si>
  <si>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</si>
  <si>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>Sjedište:</t>
  </si>
  <si>
    <t>MB: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</si>
  <si>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</si>
  <si>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</si>
  <si>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</si>
  <si>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</si>
  <si>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</si>
  <si>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</si>
  <si>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</si>
  <si>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</si>
  <si>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</si>
  <si>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</si>
  <si>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</si>
  <si>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</si>
  <si>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</si>
  <si>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</si>
  <si>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</si>
  <si>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Top Računovodstvo servisi d.o.o.</t>
  </si>
  <si>
    <t>1920</t>
  </si>
  <si>
    <t xml:space="preserve"> 01 612 -3115</t>
  </si>
  <si>
    <t>Obveznik:  INA - Industrija nafte d.d., Avenija Većeslava Holjevca 10, 10000 Zagreb</t>
  </si>
  <si>
    <t>Obveznik: INA - Industrija nafte d.d., Avenija Većeslava Holjevca 10, 10000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</si>
</sst>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9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4" xfId="22" applyFont="1" applyBorder="1">
      <alignment/>
      <protection/>
    </xf>
    <xf numFmtId="0" fontId="3" fillId="0" borderId="15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15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15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15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15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4" xfId="22" applyFont="1" applyBorder="1" applyProtection="1">
      <alignment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15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3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10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10" xfId="15" applyNumberFormat="1" applyFont="1" applyFill="1" applyBorder="1" applyAlignment="1" applyProtection="1">
      <alignment horizontal="center" vertical="center"/>
      <protection hidden="1" locked="0"/>
    </xf>
    <xf numFmtId="0" fontId="2" fillId="2" borderId="10" xfId="15" applyFont="1" applyFill="1" applyBorder="1" applyAlignment="1" applyProtection="1">
      <alignment horizontal="center" vertical="center"/>
      <protection hidden="1"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hidden="1"/>
    </xf>
    <xf numFmtId="3" fontId="1" fillId="0" borderId="1" xfId="15" applyNumberFormat="1" applyFont="1" applyFill="1" applyBorder="1" applyAlignment="1" applyProtection="1">
      <alignment horizontal="right" vertical="center"/>
      <protection hidden="1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15" applyFont="1" applyBorder="1" applyAlignment="1">
      <alignment horizontal="left"/>
      <protection/>
    </xf>
    <xf numFmtId="0" fontId="3" fillId="0" borderId="21" xfId="15" applyFont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21" xfId="15" applyFont="1" applyBorder="1" applyAlignment="1" applyProtection="1">
      <alignment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4" fillId="2" borderId="19" xfId="21" applyFill="1" applyBorder="1" applyAlignment="1" applyProtection="1">
      <alignment/>
      <protection hidden="1" locked="0"/>
    </xf>
    <xf numFmtId="0" fontId="2" fillId="0" borderId="20" xfId="15" applyFont="1" applyBorder="1" applyAlignment="1" applyProtection="1">
      <alignment/>
      <protection hidden="1" locked="0"/>
    </xf>
    <xf numFmtId="0" fontId="2" fillId="2" borderId="19" xfId="15" applyFont="1" applyFill="1" applyBorder="1" applyAlignment="1" applyProtection="1">
      <alignment horizontal="left" vertical="center"/>
      <protection hidden="1" locked="0"/>
    </xf>
    <xf numFmtId="0" fontId="3" fillId="0" borderId="20" xfId="15" applyFont="1" applyBorder="1" applyAlignment="1">
      <alignment horizontal="left" vertical="center"/>
      <protection/>
    </xf>
    <xf numFmtId="0" fontId="3" fillId="0" borderId="21" xfId="15" applyFont="1" applyBorder="1" applyAlignment="1">
      <alignment horizontal="left" vertical="center"/>
      <protection/>
    </xf>
    <xf numFmtId="1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2" fillId="2" borderId="19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15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15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2" fillId="2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Border="1" applyAlignment="1">
      <alignment/>
      <protection/>
    </xf>
    <xf numFmtId="0" fontId="3" fillId="0" borderId="21" xfId="22" applyFont="1" applyBorder="1" applyAlignment="1">
      <alignment/>
      <protection/>
    </xf>
    <xf numFmtId="0" fontId="3" fillId="0" borderId="7" xfId="22" applyFont="1" applyBorder="1" applyAlignment="1" applyProtection="1">
      <alignment horizontal="center"/>
      <protection hidden="1"/>
    </xf>
    <xf numFmtId="0" fontId="2" fillId="0" borderId="20" xfId="15" applyFont="1" applyBorder="1" applyAlignment="1" applyProtection="1">
      <alignment horizontal="left" vertical="center"/>
      <protection hidden="1" locked="0"/>
    </xf>
    <xf numFmtId="49" fontId="2" fillId="2" borderId="19" xfId="15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5" applyNumberFormat="1" applyFont="1" applyBorder="1" applyAlignment="1" applyProtection="1">
      <alignment horizontal="left" vertical="center"/>
      <protection hidden="1" locked="0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2" borderId="19" xfId="21" applyNumberFormat="1" applyFill="1" applyBorder="1" applyAlignment="1" applyProtection="1">
      <alignment horizontal="left" vertical="center"/>
      <protection hidden="1" locked="0"/>
    </xf>
    <xf numFmtId="49" fontId="2" fillId="2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3" fillId="0" borderId="21" xfId="22" applyFont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2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orvat\Desktop\FINA,%20HANFA,%20MINISTARSTVO\2011\HANFA\06-2011\I%20VERZIJA\1-6%202011%20%20TFI-POD%20INA%20d%20d%20%20PRIJE%20REVIZIJE%20h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  <sheetName val="1-6.2011.i1-16.2010."/>
      <sheetName val="1-6 2010 - 1-6 2011"/>
      <sheetName val="RADNO TR.2010"/>
      <sheetName val="RADNO TROMJESEČJE 2011"/>
      <sheetName val="1-3 2011"/>
      <sheetName val="1-3, 1-6 20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workbookViewId="0" topLeftCell="A31">
      <selection activeCell="H2" sqref="H2:I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3" t="s">
        <v>172</v>
      </c>
      <c r="B1" s="194"/>
      <c r="C1" s="19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6" t="s">
        <v>173</v>
      </c>
      <c r="B2" s="167"/>
      <c r="C2" s="167"/>
      <c r="D2" s="168"/>
      <c r="E2" s="164" t="s">
        <v>227</v>
      </c>
      <c r="F2" s="165"/>
      <c r="G2" s="12" t="s">
        <v>174</v>
      </c>
      <c r="H2" s="164" t="s">
        <v>257</v>
      </c>
      <c r="I2" s="165"/>
      <c r="J2" s="10"/>
      <c r="K2" s="10"/>
      <c r="L2" s="10"/>
    </row>
    <row r="3" spans="1:12" ht="12.75">
      <c r="A3" s="85"/>
      <c r="B3" s="13"/>
      <c r="C3" s="13"/>
      <c r="D3" s="13"/>
      <c r="E3" s="14"/>
      <c r="F3" s="14"/>
      <c r="G3" s="13"/>
      <c r="H3" s="13"/>
      <c r="I3" s="86"/>
      <c r="J3" s="10"/>
      <c r="K3" s="10"/>
      <c r="L3" s="10"/>
    </row>
    <row r="4" spans="1:12" ht="15">
      <c r="A4" s="169" t="s">
        <v>208</v>
      </c>
      <c r="B4" s="170"/>
      <c r="C4" s="170"/>
      <c r="D4" s="170"/>
      <c r="E4" s="170"/>
      <c r="F4" s="170"/>
      <c r="G4" s="170"/>
      <c r="H4" s="170"/>
      <c r="I4" s="17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72" t="s">
        <v>175</v>
      </c>
      <c r="B6" s="173"/>
      <c r="C6" s="164" t="s">
        <v>214</v>
      </c>
      <c r="D6" s="165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5"/>
      <c r="D7" s="15"/>
      <c r="E7" s="29"/>
      <c r="F7" s="29"/>
      <c r="G7" s="29"/>
      <c r="H7" s="29"/>
      <c r="I7" s="90"/>
      <c r="J7" s="10"/>
      <c r="K7" s="10"/>
      <c r="L7" s="10"/>
    </row>
    <row r="8" spans="1:12" ht="12.75">
      <c r="A8" s="174" t="s">
        <v>176</v>
      </c>
      <c r="B8" s="175"/>
      <c r="C8" s="164" t="s">
        <v>215</v>
      </c>
      <c r="D8" s="165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5"/>
      <c r="F9" s="15"/>
      <c r="G9" s="15"/>
      <c r="H9" s="15"/>
      <c r="I9" s="92"/>
      <c r="J9" s="10"/>
      <c r="K9" s="10"/>
      <c r="L9" s="10"/>
    </row>
    <row r="10" spans="1:12" ht="12.75">
      <c r="A10" s="161" t="s">
        <v>177</v>
      </c>
      <c r="B10" s="162"/>
      <c r="C10" s="164" t="s">
        <v>216</v>
      </c>
      <c r="D10" s="165"/>
      <c r="E10" s="15"/>
      <c r="F10" s="15"/>
      <c r="G10" s="15"/>
      <c r="H10" s="15"/>
      <c r="I10" s="92"/>
      <c r="J10" s="10"/>
      <c r="K10" s="10"/>
      <c r="L10" s="10"/>
    </row>
    <row r="11" spans="1:12" ht="12.75">
      <c r="A11" s="163"/>
      <c r="B11" s="162"/>
      <c r="C11" s="15"/>
      <c r="D11" s="15"/>
      <c r="E11" s="15"/>
      <c r="F11" s="15"/>
      <c r="G11" s="15"/>
      <c r="H11" s="15"/>
      <c r="I11" s="92"/>
      <c r="J11" s="10"/>
      <c r="K11" s="10"/>
      <c r="L11" s="10"/>
    </row>
    <row r="12" spans="1:12" ht="12.75">
      <c r="A12" s="172" t="s">
        <v>178</v>
      </c>
      <c r="B12" s="173"/>
      <c r="C12" s="157" t="s">
        <v>217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91"/>
      <c r="B13" s="22"/>
      <c r="C13" s="21"/>
      <c r="D13" s="15"/>
      <c r="E13" s="15"/>
      <c r="F13" s="15"/>
      <c r="G13" s="15"/>
      <c r="H13" s="15"/>
      <c r="I13" s="92"/>
      <c r="J13" s="10"/>
      <c r="K13" s="10"/>
      <c r="L13" s="10"/>
    </row>
    <row r="14" spans="1:12" ht="12.75">
      <c r="A14" s="172" t="s">
        <v>179</v>
      </c>
      <c r="B14" s="173"/>
      <c r="C14" s="160">
        <v>10000</v>
      </c>
      <c r="D14" s="154"/>
      <c r="E14" s="15"/>
      <c r="F14" s="157" t="s">
        <v>218</v>
      </c>
      <c r="G14" s="158"/>
      <c r="H14" s="158"/>
      <c r="I14" s="159"/>
      <c r="J14" s="10"/>
      <c r="K14" s="10"/>
      <c r="L14" s="10"/>
    </row>
    <row r="15" spans="1:12" ht="12.75">
      <c r="A15" s="91"/>
      <c r="B15" s="22"/>
      <c r="C15" s="15"/>
      <c r="D15" s="15"/>
      <c r="E15" s="15"/>
      <c r="F15" s="15"/>
      <c r="G15" s="15"/>
      <c r="H15" s="15"/>
      <c r="I15" s="92"/>
      <c r="J15" s="10"/>
      <c r="K15" s="10"/>
      <c r="L15" s="10"/>
    </row>
    <row r="16" spans="1:12" ht="12.75">
      <c r="A16" s="172" t="s">
        <v>180</v>
      </c>
      <c r="B16" s="173"/>
      <c r="C16" s="157" t="s">
        <v>219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91"/>
      <c r="B17" s="22"/>
      <c r="C17" s="15"/>
      <c r="D17" s="15"/>
      <c r="E17" s="15"/>
      <c r="F17" s="15"/>
      <c r="G17" s="15"/>
      <c r="H17" s="15"/>
      <c r="I17" s="92"/>
      <c r="J17" s="10"/>
      <c r="K17" s="10"/>
      <c r="L17" s="10"/>
    </row>
    <row r="18" spans="1:12" ht="12.75">
      <c r="A18" s="172" t="s">
        <v>181</v>
      </c>
      <c r="B18" s="173"/>
      <c r="C18" s="155"/>
      <c r="D18" s="156"/>
      <c r="E18" s="156"/>
      <c r="F18" s="156"/>
      <c r="G18" s="156"/>
      <c r="H18" s="156"/>
      <c r="I18" s="153"/>
      <c r="J18" s="10"/>
      <c r="K18" s="10"/>
      <c r="L18" s="10"/>
    </row>
    <row r="19" spans="1:12" ht="12.75">
      <c r="A19" s="91"/>
      <c r="B19" s="22"/>
      <c r="C19" s="21"/>
      <c r="D19" s="15"/>
      <c r="E19" s="15"/>
      <c r="F19" s="15"/>
      <c r="G19" s="15"/>
      <c r="H19" s="15"/>
      <c r="I19" s="92"/>
      <c r="J19" s="10"/>
      <c r="K19" s="10"/>
      <c r="L19" s="10"/>
    </row>
    <row r="20" spans="1:12" ht="12.75">
      <c r="A20" s="172" t="s">
        <v>182</v>
      </c>
      <c r="B20" s="173"/>
      <c r="C20" s="164" t="s">
        <v>220</v>
      </c>
      <c r="D20" s="165"/>
      <c r="E20" s="164"/>
      <c r="F20" s="165"/>
      <c r="G20" s="164"/>
      <c r="H20" s="165"/>
      <c r="I20" s="124"/>
      <c r="J20" s="10"/>
      <c r="K20" s="10"/>
      <c r="L20" s="10"/>
    </row>
    <row r="21" spans="1:12" ht="12.75">
      <c r="A21" s="91"/>
      <c r="B21" s="22"/>
      <c r="C21" s="21"/>
      <c r="D21" s="15"/>
      <c r="E21" s="15"/>
      <c r="F21" s="15"/>
      <c r="G21" s="15"/>
      <c r="H21" s="15"/>
      <c r="I21" s="92"/>
      <c r="J21" s="10"/>
      <c r="K21" s="10"/>
      <c r="L21" s="10"/>
    </row>
    <row r="22" spans="1:12" ht="12.75">
      <c r="A22" s="172" t="s">
        <v>183</v>
      </c>
      <c r="B22" s="173"/>
      <c r="C22" s="125">
        <v>133</v>
      </c>
      <c r="D22" s="157" t="s">
        <v>218</v>
      </c>
      <c r="E22" s="147"/>
      <c r="F22" s="148"/>
      <c r="G22" s="172"/>
      <c r="H22" s="149"/>
      <c r="I22" s="94"/>
      <c r="J22" s="10"/>
      <c r="K22" s="10"/>
      <c r="L22" s="10"/>
    </row>
    <row r="23" spans="1:12" ht="12.75">
      <c r="A23" s="91"/>
      <c r="B23" s="22"/>
      <c r="C23" s="15"/>
      <c r="D23" s="24"/>
      <c r="E23" s="24"/>
      <c r="F23" s="24"/>
      <c r="G23" s="24"/>
      <c r="H23" s="15"/>
      <c r="I23" s="92"/>
      <c r="J23" s="10"/>
      <c r="K23" s="10"/>
      <c r="L23" s="10"/>
    </row>
    <row r="24" spans="1:12" ht="12.75">
      <c r="A24" s="172" t="s">
        <v>184</v>
      </c>
      <c r="B24" s="173"/>
      <c r="C24" s="125">
        <v>21</v>
      </c>
      <c r="D24" s="157" t="s">
        <v>221</v>
      </c>
      <c r="E24" s="147"/>
      <c r="F24" s="147"/>
      <c r="G24" s="148"/>
      <c r="H24" s="51" t="s">
        <v>185</v>
      </c>
      <c r="I24" s="119">
        <v>8771</v>
      </c>
      <c r="J24" s="10"/>
      <c r="K24" s="10"/>
      <c r="L24" s="10"/>
    </row>
    <row r="25" spans="1:12" ht="12.75">
      <c r="A25" s="91"/>
      <c r="B25" s="22"/>
      <c r="C25" s="15"/>
      <c r="D25" s="24"/>
      <c r="E25" s="24"/>
      <c r="F25" s="24"/>
      <c r="G25" s="22"/>
      <c r="H25" s="22" t="s">
        <v>209</v>
      </c>
      <c r="I25" s="95"/>
      <c r="J25" s="10"/>
      <c r="K25" s="10"/>
      <c r="L25" s="10"/>
    </row>
    <row r="26" spans="1:12" ht="12.75">
      <c r="A26" s="172" t="s">
        <v>186</v>
      </c>
      <c r="B26" s="173"/>
      <c r="C26" s="126" t="s">
        <v>222</v>
      </c>
      <c r="D26" s="25"/>
      <c r="E26" s="96"/>
      <c r="F26" s="97"/>
      <c r="G26" s="150" t="s">
        <v>187</v>
      </c>
      <c r="H26" s="173"/>
      <c r="I26" s="120" t="s">
        <v>343</v>
      </c>
      <c r="J26" s="10"/>
      <c r="K26" s="10"/>
      <c r="L26" s="10"/>
    </row>
    <row r="27" spans="1:12" ht="12.75">
      <c r="A27" s="91"/>
      <c r="B27" s="22"/>
      <c r="C27" s="15"/>
      <c r="D27" s="97"/>
      <c r="E27" s="97"/>
      <c r="F27" s="97"/>
      <c r="G27" s="97"/>
      <c r="H27" s="15"/>
      <c r="I27" s="98"/>
      <c r="J27" s="10"/>
      <c r="K27" s="10"/>
      <c r="L27" s="10"/>
    </row>
    <row r="28" spans="1:12" ht="12.75">
      <c r="A28" s="151" t="s">
        <v>188</v>
      </c>
      <c r="B28" s="152"/>
      <c r="C28" s="141"/>
      <c r="D28" s="141"/>
      <c r="E28" s="142" t="s">
        <v>325</v>
      </c>
      <c r="F28" s="143"/>
      <c r="G28" s="143"/>
      <c r="H28" s="144" t="s">
        <v>326</v>
      </c>
      <c r="I28" s="145"/>
      <c r="J28" s="10"/>
      <c r="K28" s="10"/>
      <c r="L28" s="10"/>
    </row>
    <row r="29" spans="1:12" ht="12.75">
      <c r="A29" s="99"/>
      <c r="B29" s="96"/>
      <c r="C29" s="96"/>
      <c r="D29" s="26"/>
      <c r="E29" s="15"/>
      <c r="F29" s="15"/>
      <c r="G29" s="15"/>
      <c r="H29" s="27"/>
      <c r="I29" s="98"/>
      <c r="J29" s="10"/>
      <c r="K29" s="10"/>
      <c r="L29" s="10"/>
    </row>
    <row r="30" spans="1:12" ht="12.75">
      <c r="A30" s="146"/>
      <c r="B30" s="176"/>
      <c r="C30" s="176"/>
      <c r="D30" s="177"/>
      <c r="E30" s="146"/>
      <c r="F30" s="176"/>
      <c r="G30" s="176"/>
      <c r="H30" s="178"/>
      <c r="I30" s="179"/>
      <c r="J30" s="10"/>
      <c r="K30" s="10"/>
      <c r="L30" s="10"/>
    </row>
    <row r="31" spans="1:12" ht="12.75">
      <c r="A31" s="91"/>
      <c r="B31" s="22"/>
      <c r="C31" s="21"/>
      <c r="D31" s="180"/>
      <c r="E31" s="180"/>
      <c r="F31" s="180"/>
      <c r="G31" s="181"/>
      <c r="H31" s="15"/>
      <c r="I31" s="100"/>
      <c r="J31" s="10"/>
      <c r="K31" s="10"/>
      <c r="L31" s="10"/>
    </row>
    <row r="32" spans="1:12" ht="12.75">
      <c r="A32" s="146"/>
      <c r="B32" s="176"/>
      <c r="C32" s="176"/>
      <c r="D32" s="177"/>
      <c r="E32" s="146"/>
      <c r="F32" s="176"/>
      <c r="G32" s="176"/>
      <c r="H32" s="178"/>
      <c r="I32" s="179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5"/>
      <c r="I33" s="101"/>
      <c r="J33" s="10"/>
      <c r="K33" s="10"/>
      <c r="L33" s="10"/>
    </row>
    <row r="34" spans="1:12" ht="12.75">
      <c r="A34" s="146"/>
      <c r="B34" s="176"/>
      <c r="C34" s="176"/>
      <c r="D34" s="177"/>
      <c r="E34" s="146"/>
      <c r="F34" s="176"/>
      <c r="G34" s="176"/>
      <c r="H34" s="178"/>
      <c r="I34" s="179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5"/>
      <c r="I35" s="101"/>
      <c r="J35" s="10"/>
      <c r="K35" s="10"/>
      <c r="L35" s="10"/>
    </row>
    <row r="36" spans="1:12" ht="12.75">
      <c r="A36" s="146"/>
      <c r="B36" s="176"/>
      <c r="C36" s="176"/>
      <c r="D36" s="177"/>
      <c r="E36" s="146"/>
      <c r="F36" s="176"/>
      <c r="G36" s="176"/>
      <c r="H36" s="178"/>
      <c r="I36" s="179"/>
      <c r="J36" s="10"/>
      <c r="K36" s="10"/>
      <c r="L36" s="10"/>
    </row>
    <row r="37" spans="1:12" ht="12.75">
      <c r="A37" s="102"/>
      <c r="B37" s="30"/>
      <c r="C37" s="182"/>
      <c r="D37" s="183"/>
      <c r="E37" s="15"/>
      <c r="F37" s="182"/>
      <c r="G37" s="183"/>
      <c r="H37" s="15"/>
      <c r="I37" s="92"/>
      <c r="J37" s="10"/>
      <c r="K37" s="10"/>
      <c r="L37" s="10"/>
    </row>
    <row r="38" spans="1:12" ht="12.75">
      <c r="A38" s="146"/>
      <c r="B38" s="176"/>
      <c r="C38" s="176"/>
      <c r="D38" s="177"/>
      <c r="E38" s="146"/>
      <c r="F38" s="176"/>
      <c r="G38" s="176"/>
      <c r="H38" s="178"/>
      <c r="I38" s="179"/>
      <c r="J38" s="10"/>
      <c r="K38" s="10"/>
      <c r="L38" s="10"/>
    </row>
    <row r="39" spans="1:12" ht="12.75">
      <c r="A39" s="102"/>
      <c r="B39" s="30"/>
      <c r="C39" s="31"/>
      <c r="D39" s="32"/>
      <c r="E39" s="15"/>
      <c r="F39" s="31"/>
      <c r="G39" s="32"/>
      <c r="H39" s="15"/>
      <c r="I39" s="92"/>
      <c r="J39" s="10"/>
      <c r="K39" s="10"/>
      <c r="L39" s="10"/>
    </row>
    <row r="40" spans="1:12" ht="12.75">
      <c r="A40" s="146"/>
      <c r="B40" s="176"/>
      <c r="C40" s="176"/>
      <c r="D40" s="177"/>
      <c r="E40" s="146"/>
      <c r="F40" s="176"/>
      <c r="G40" s="176"/>
      <c r="H40" s="178"/>
      <c r="I40" s="179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5"/>
      <c r="F42" s="31"/>
      <c r="G42" s="32"/>
      <c r="H42" s="15"/>
      <c r="I42" s="92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61" t="s">
        <v>0</v>
      </c>
      <c r="B44" s="184"/>
      <c r="C44" s="164" t="s">
        <v>342</v>
      </c>
      <c r="D44" s="165"/>
      <c r="E44" s="26"/>
      <c r="F44" s="185"/>
      <c r="G44" s="186"/>
      <c r="H44" s="186"/>
      <c r="I44" s="187"/>
      <c r="J44" s="10"/>
      <c r="K44" s="10"/>
      <c r="L44" s="10"/>
    </row>
    <row r="45" spans="1:12" ht="12.75">
      <c r="A45" s="102"/>
      <c r="B45" s="30"/>
      <c r="C45" s="182"/>
      <c r="D45" s="183"/>
      <c r="E45" s="15"/>
      <c r="F45" s="182"/>
      <c r="G45" s="188"/>
      <c r="H45" s="35"/>
      <c r="I45" s="106"/>
      <c r="J45" s="10"/>
      <c r="K45" s="10"/>
      <c r="L45" s="10"/>
    </row>
    <row r="46" spans="1:12" ht="12.75">
      <c r="A46" s="161" t="s">
        <v>1</v>
      </c>
      <c r="B46" s="184"/>
      <c r="C46" s="157" t="s">
        <v>223</v>
      </c>
      <c r="D46" s="189"/>
      <c r="E46" s="189"/>
      <c r="F46" s="189"/>
      <c r="G46" s="189"/>
      <c r="H46" s="189"/>
      <c r="I46" s="189"/>
      <c r="J46" s="10"/>
      <c r="K46" s="10"/>
      <c r="L46" s="10"/>
    </row>
    <row r="47" spans="1:12" ht="12.75">
      <c r="A47" s="91"/>
      <c r="B47" s="22"/>
      <c r="C47" s="21" t="s">
        <v>2</v>
      </c>
      <c r="D47" s="15"/>
      <c r="E47" s="15"/>
      <c r="F47" s="15"/>
      <c r="G47" s="15"/>
      <c r="H47" s="15"/>
      <c r="I47" s="92"/>
      <c r="J47" s="10"/>
      <c r="K47" s="10"/>
      <c r="L47" s="10"/>
    </row>
    <row r="48" spans="1:12" ht="12.75">
      <c r="A48" s="161" t="s">
        <v>3</v>
      </c>
      <c r="B48" s="184"/>
      <c r="C48" s="190" t="s">
        <v>238</v>
      </c>
      <c r="D48" s="191"/>
      <c r="E48" s="192"/>
      <c r="F48" s="15"/>
      <c r="G48" s="51" t="s">
        <v>4</v>
      </c>
      <c r="H48" s="190" t="s">
        <v>344</v>
      </c>
      <c r="I48" s="192"/>
      <c r="J48" s="10"/>
      <c r="K48" s="10"/>
      <c r="L48" s="10"/>
    </row>
    <row r="49" spans="1:12" ht="12.75">
      <c r="A49" s="91"/>
      <c r="B49" s="22"/>
      <c r="C49" s="21"/>
      <c r="D49" s="15"/>
      <c r="E49" s="15"/>
      <c r="F49" s="15"/>
      <c r="G49" s="15"/>
      <c r="H49" s="15"/>
      <c r="I49" s="92"/>
      <c r="J49" s="10"/>
      <c r="K49" s="10"/>
      <c r="L49" s="10"/>
    </row>
    <row r="50" spans="1:12" ht="12.75">
      <c r="A50" s="161" t="s">
        <v>181</v>
      </c>
      <c r="B50" s="184"/>
      <c r="C50" s="201" t="s">
        <v>224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1"/>
      <c r="B51" s="22"/>
      <c r="C51" s="15"/>
      <c r="D51" s="15"/>
      <c r="E51" s="15"/>
      <c r="F51" s="15"/>
      <c r="G51" s="15"/>
      <c r="H51" s="15"/>
      <c r="I51" s="92"/>
      <c r="J51" s="10"/>
      <c r="K51" s="10"/>
      <c r="L51" s="10"/>
    </row>
    <row r="52" spans="1:12" ht="12.75">
      <c r="A52" s="172" t="s">
        <v>5</v>
      </c>
      <c r="B52" s="173"/>
      <c r="C52" s="202" t="s">
        <v>225</v>
      </c>
      <c r="D52" s="203"/>
      <c r="E52" s="203"/>
      <c r="F52" s="203"/>
      <c r="G52" s="203"/>
      <c r="H52" s="203"/>
      <c r="I52" s="204"/>
      <c r="J52" s="10"/>
      <c r="K52" s="10"/>
      <c r="L52" s="10"/>
    </row>
    <row r="53" spans="1:12" ht="12.75">
      <c r="A53" s="107"/>
      <c r="B53" s="20"/>
      <c r="C53" s="195" t="s">
        <v>6</v>
      </c>
      <c r="D53" s="195"/>
      <c r="E53" s="195"/>
      <c r="F53" s="195"/>
      <c r="G53" s="195"/>
      <c r="H53" s="195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205" t="s">
        <v>7</v>
      </c>
      <c r="C55" s="206"/>
      <c r="D55" s="206"/>
      <c r="E55" s="20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207" t="s">
        <v>197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07"/>
      <c r="B57" s="207" t="s">
        <v>198</v>
      </c>
      <c r="C57" s="208"/>
      <c r="D57" s="208"/>
      <c r="E57" s="208"/>
      <c r="F57" s="208"/>
      <c r="G57" s="208"/>
      <c r="H57" s="208"/>
      <c r="I57" s="109"/>
      <c r="J57" s="10"/>
      <c r="K57" s="10"/>
      <c r="L57" s="10"/>
    </row>
    <row r="58" spans="1:12" ht="12.75">
      <c r="A58" s="107"/>
      <c r="B58" s="207" t="s">
        <v>199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07"/>
      <c r="B59" s="207" t="s">
        <v>200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8</v>
      </c>
      <c r="B61" s="15"/>
      <c r="C61" s="15"/>
      <c r="D61" s="15"/>
      <c r="E61" s="15"/>
      <c r="F61" s="15"/>
      <c r="G61" s="37"/>
      <c r="H61" s="38"/>
      <c r="I61" s="114"/>
      <c r="J61" s="10"/>
      <c r="K61" s="10"/>
      <c r="L61" s="10"/>
    </row>
    <row r="62" spans="1:12" ht="12.75">
      <c r="A62" s="87"/>
      <c r="B62" s="15"/>
      <c r="C62" s="15"/>
      <c r="D62" s="15"/>
      <c r="E62" s="20" t="s">
        <v>9</v>
      </c>
      <c r="F62" s="96"/>
      <c r="G62" s="196" t="s">
        <v>10</v>
      </c>
      <c r="H62" s="197"/>
      <c r="I62" s="198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99"/>
      <c r="H63" s="200"/>
      <c r="I63" s="118"/>
      <c r="J63" s="10"/>
      <c r="K63" s="10"/>
      <c r="L63" s="10"/>
    </row>
  </sheetData>
  <sheetProtection/>
  <protectedRanges>
    <protectedRange sqref="E2 H2 A34:D34 A32:I32 A30:I30 I24 I26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9"/>
    <protectedRange sqref="C24:G24" name="Range1_10"/>
    <protectedRange sqref="C26" name="Range1_11"/>
  </protectedRanges>
  <mergeCells count="77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A22:B22"/>
    <mergeCell ref="D22:F22"/>
    <mergeCell ref="G22:H22"/>
    <mergeCell ref="C20:D20"/>
    <mergeCell ref="E20:F20"/>
    <mergeCell ref="G20:H20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H2:I2"/>
  </mergeCells>
  <conditionalFormatting sqref="H29">
    <cfRule type="cellIs" priority="1" dxfId="0" operator="equal" stopIfTrue="1">
      <formula>"DA"</formula>
    </cfRule>
  </conditionalFormatting>
  <hyperlinks>
    <hyperlink ref="C50" r:id="rId1" display="ratko.markovic@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21"/>
  <sheetViews>
    <sheetView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0" width="12.28125" style="52" customWidth="1"/>
    <col min="11" max="11" width="13.8515625" style="52" customWidth="1"/>
    <col min="12" max="16384" width="9.140625" style="52" customWidth="1"/>
  </cols>
  <sheetData>
    <row r="1" spans="1:11" ht="12.75" customHeight="1">
      <c r="A1" s="210" t="s">
        <v>111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 customHeight="1">
      <c r="A2" s="211" t="s">
        <v>258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346</v>
      </c>
      <c r="B3" s="213"/>
      <c r="C3" s="213"/>
      <c r="D3" s="213"/>
      <c r="E3" s="213"/>
      <c r="F3" s="213"/>
      <c r="G3" s="213"/>
      <c r="H3" s="213"/>
      <c r="I3" s="213"/>
      <c r="J3" s="213"/>
      <c r="K3" s="214"/>
    </row>
    <row r="4" spans="1:11" ht="22.5">
      <c r="A4" s="215" t="s">
        <v>292</v>
      </c>
      <c r="B4" s="216"/>
      <c r="C4" s="216"/>
      <c r="D4" s="216"/>
      <c r="E4" s="216"/>
      <c r="F4" s="216"/>
      <c r="G4" s="216"/>
      <c r="H4" s="217"/>
      <c r="I4" s="57" t="s">
        <v>11</v>
      </c>
      <c r="J4" s="58" t="s">
        <v>210</v>
      </c>
      <c r="K4" s="59" t="s">
        <v>211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6">
        <v>2</v>
      </c>
      <c r="J5" s="55">
        <v>3</v>
      </c>
      <c r="K5" s="55">
        <v>4</v>
      </c>
    </row>
    <row r="6" spans="1:11" ht="12.75">
      <c r="A6" s="219" t="s">
        <v>226</v>
      </c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222" t="s">
        <v>293</v>
      </c>
      <c r="B7" s="223"/>
      <c r="C7" s="223"/>
      <c r="D7" s="223"/>
      <c r="E7" s="223"/>
      <c r="F7" s="223"/>
      <c r="G7" s="223"/>
      <c r="H7" s="224"/>
      <c r="I7" s="3">
        <v>1</v>
      </c>
      <c r="J7" s="6"/>
      <c r="K7" s="6"/>
    </row>
    <row r="8" spans="1:11" ht="12.75">
      <c r="A8" s="225" t="s">
        <v>264</v>
      </c>
      <c r="B8" s="226"/>
      <c r="C8" s="226"/>
      <c r="D8" s="226"/>
      <c r="E8" s="226"/>
      <c r="F8" s="226"/>
      <c r="G8" s="226"/>
      <c r="H8" s="227"/>
      <c r="I8" s="1">
        <v>2</v>
      </c>
      <c r="J8" s="127">
        <f>J9+J16+J26+J35+J39</f>
        <v>23042000000</v>
      </c>
      <c r="K8" s="127">
        <f>K9+K16+K26+K35+K39</f>
        <v>22962000000</v>
      </c>
    </row>
    <row r="9" spans="1:11" ht="12.75">
      <c r="A9" s="228" t="s">
        <v>35</v>
      </c>
      <c r="B9" s="229"/>
      <c r="C9" s="229"/>
      <c r="D9" s="229"/>
      <c r="E9" s="229"/>
      <c r="F9" s="229"/>
      <c r="G9" s="229"/>
      <c r="H9" s="230"/>
      <c r="I9" s="1">
        <v>3</v>
      </c>
      <c r="J9" s="127">
        <f>SUM(J10:J15)</f>
        <v>864000000</v>
      </c>
      <c r="K9" s="127">
        <f>SUM(K10:K15)</f>
        <v>848000000</v>
      </c>
    </row>
    <row r="10" spans="1:11" ht="12.75">
      <c r="A10" s="228" t="s">
        <v>70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2000000</v>
      </c>
      <c r="K10" s="7">
        <v>1000000</v>
      </c>
    </row>
    <row r="11" spans="1:11" ht="12.75">
      <c r="A11" s="228" t="s">
        <v>265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107000000</v>
      </c>
      <c r="K11" s="7">
        <v>62000000</v>
      </c>
    </row>
    <row r="12" spans="1:11" ht="12.75">
      <c r="A12" s="228" t="s">
        <v>71</v>
      </c>
      <c r="B12" s="229"/>
      <c r="C12" s="229"/>
      <c r="D12" s="229"/>
      <c r="E12" s="229"/>
      <c r="F12" s="229"/>
      <c r="G12" s="229"/>
      <c r="H12" s="230"/>
      <c r="I12" s="1">
        <v>6</v>
      </c>
      <c r="J12" s="7"/>
      <c r="K12" s="7"/>
    </row>
    <row r="13" spans="1:11" ht="12.75">
      <c r="A13" s="228" t="s">
        <v>38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37000000</v>
      </c>
      <c r="K13" s="7">
        <v>24000000</v>
      </c>
    </row>
    <row r="14" spans="1:11" ht="12.75">
      <c r="A14" s="228" t="s">
        <v>39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718000000</v>
      </c>
      <c r="K14" s="7">
        <v>761000000</v>
      </c>
    </row>
    <row r="15" spans="1:11" ht="12.75">
      <c r="A15" s="228" t="s">
        <v>40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/>
      <c r="K15" s="7"/>
    </row>
    <row r="16" spans="1:11" ht="12.75">
      <c r="A16" s="228" t="s">
        <v>36</v>
      </c>
      <c r="B16" s="229"/>
      <c r="C16" s="229"/>
      <c r="D16" s="229"/>
      <c r="E16" s="229"/>
      <c r="F16" s="229"/>
      <c r="G16" s="229"/>
      <c r="H16" s="230"/>
      <c r="I16" s="1">
        <v>10</v>
      </c>
      <c r="J16" s="127">
        <f>SUM(J17:J25)</f>
        <v>19572000000</v>
      </c>
      <c r="K16" s="127">
        <f>SUM(K17:K25)</f>
        <v>18662000000</v>
      </c>
    </row>
    <row r="17" spans="1:11" ht="12.75">
      <c r="A17" s="228" t="s">
        <v>41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897000000</v>
      </c>
      <c r="K17" s="7">
        <v>913000000</v>
      </c>
    </row>
    <row r="18" spans="1:11" ht="12.75">
      <c r="A18" s="228" t="s">
        <v>171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7733000000</v>
      </c>
      <c r="K18" s="7">
        <v>8191000000</v>
      </c>
    </row>
    <row r="19" spans="1:11" s="69" customFormat="1" ht="12.75">
      <c r="A19" s="228" t="s">
        <v>42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1969000000</v>
      </c>
      <c r="K19" s="7">
        <v>4366000000</v>
      </c>
    </row>
    <row r="20" spans="1:11" ht="12.75">
      <c r="A20" s="228" t="s">
        <v>239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253000000</v>
      </c>
      <c r="K20" s="7">
        <v>278000000</v>
      </c>
    </row>
    <row r="21" spans="1:11" ht="12.75">
      <c r="A21" s="228" t="s">
        <v>240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/>
      <c r="K21" s="7"/>
    </row>
    <row r="22" spans="1:11" ht="12.75">
      <c r="A22" s="228" t="s">
        <v>305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50000000</v>
      </c>
      <c r="K22" s="7">
        <v>25000000</v>
      </c>
    </row>
    <row r="23" spans="1:11" ht="12.75">
      <c r="A23" s="228" t="s">
        <v>306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8667000000</v>
      </c>
      <c r="K23" s="7">
        <v>4886000000</v>
      </c>
    </row>
    <row r="24" spans="1:11" ht="12.75">
      <c r="A24" s="228" t="s">
        <v>307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3000000</v>
      </c>
      <c r="K24" s="7">
        <v>3000000</v>
      </c>
    </row>
    <row r="25" spans="1:11" ht="12.75">
      <c r="A25" s="228" t="s">
        <v>308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/>
      <c r="K25" s="7"/>
    </row>
    <row r="26" spans="1:11" ht="12.75">
      <c r="A26" s="228" t="s">
        <v>148</v>
      </c>
      <c r="B26" s="229"/>
      <c r="C26" s="229"/>
      <c r="D26" s="229"/>
      <c r="E26" s="229"/>
      <c r="F26" s="229"/>
      <c r="G26" s="229"/>
      <c r="H26" s="230"/>
      <c r="I26" s="1">
        <v>20</v>
      </c>
      <c r="J26" s="127">
        <f>SUM(J27:J34)</f>
        <v>2129000000</v>
      </c>
      <c r="K26" s="127">
        <f>SUM(K27:K34)</f>
        <v>2953000000</v>
      </c>
    </row>
    <row r="27" spans="1:11" ht="12.75">
      <c r="A27" s="228" t="s">
        <v>309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>
        <v>1224000000</v>
      </c>
      <c r="K27" s="7">
        <v>1109000000</v>
      </c>
    </row>
    <row r="28" spans="1:11" ht="12.75">
      <c r="A28" s="228" t="s">
        <v>310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>
        <v>101000000</v>
      </c>
      <c r="K28" s="7">
        <v>1105000000</v>
      </c>
    </row>
    <row r="29" spans="1:11" ht="12.75">
      <c r="A29" s="228" t="s">
        <v>311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57000000</v>
      </c>
      <c r="K29" s="7">
        <v>41000000</v>
      </c>
    </row>
    <row r="30" spans="1:11" ht="12.75">
      <c r="A30" s="228" t="s">
        <v>316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/>
      <c r="K30" s="7"/>
    </row>
    <row r="31" spans="1:11" ht="12.75">
      <c r="A31" s="228" t="s">
        <v>317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/>
      <c r="K31" s="7"/>
    </row>
    <row r="32" spans="1:11" ht="12.75">
      <c r="A32" s="228" t="s">
        <v>318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330000000</v>
      </c>
      <c r="K32" s="7">
        <v>352000000</v>
      </c>
    </row>
    <row r="33" spans="1:11" ht="12.75">
      <c r="A33" s="228" t="s">
        <v>312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v>417000000</v>
      </c>
      <c r="K33" s="7">
        <v>346000000</v>
      </c>
    </row>
    <row r="34" spans="1:11" ht="12.75">
      <c r="A34" s="228" t="s">
        <v>141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/>
      <c r="K34" s="7"/>
    </row>
    <row r="35" spans="1:11" ht="12.75">
      <c r="A35" s="228" t="s">
        <v>142</v>
      </c>
      <c r="B35" s="229"/>
      <c r="C35" s="229"/>
      <c r="D35" s="229"/>
      <c r="E35" s="229"/>
      <c r="F35" s="229"/>
      <c r="G35" s="229"/>
      <c r="H35" s="230"/>
      <c r="I35" s="1">
        <v>29</v>
      </c>
      <c r="J35" s="127">
        <f>SUM(J36:J38)</f>
        <v>254000000</v>
      </c>
      <c r="K35" s="127">
        <f>SUM(K36:K38)</f>
        <v>244000000</v>
      </c>
    </row>
    <row r="36" spans="1:11" ht="12.75">
      <c r="A36" s="228" t="s">
        <v>313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>
        <v>116000000</v>
      </c>
      <c r="K36" s="7">
        <v>116000000</v>
      </c>
    </row>
    <row r="37" spans="1:11" ht="12.75">
      <c r="A37" s="228" t="s">
        <v>314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136000000</v>
      </c>
      <c r="K37" s="7">
        <v>128000000</v>
      </c>
    </row>
    <row r="38" spans="1:11" ht="12.75">
      <c r="A38" s="228" t="s">
        <v>315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2000000</v>
      </c>
      <c r="K38" s="7"/>
    </row>
    <row r="39" spans="1:11" ht="12.75">
      <c r="A39" s="228" t="s">
        <v>143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223000000</v>
      </c>
      <c r="K39" s="7">
        <v>255000000</v>
      </c>
    </row>
    <row r="40" spans="1:11" ht="12.75">
      <c r="A40" s="225" t="s">
        <v>164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7">
        <f>J41+J49+J56+J64</f>
        <v>7075000000</v>
      </c>
      <c r="K40" s="127">
        <f>K41+K49+K56+K64</f>
        <v>8236000000</v>
      </c>
    </row>
    <row r="41" spans="1:11" ht="12.75">
      <c r="A41" s="228" t="s">
        <v>58</v>
      </c>
      <c r="B41" s="229"/>
      <c r="C41" s="229"/>
      <c r="D41" s="229"/>
      <c r="E41" s="229"/>
      <c r="F41" s="229"/>
      <c r="G41" s="229"/>
      <c r="H41" s="230"/>
      <c r="I41" s="1">
        <v>35</v>
      </c>
      <c r="J41" s="127">
        <f>SUM(J42:J48)</f>
        <v>2230000000</v>
      </c>
      <c r="K41" s="127">
        <f>SUM(K42:K48)</f>
        <v>3902000000</v>
      </c>
    </row>
    <row r="42" spans="1:11" ht="12.75">
      <c r="A42" s="228" t="s">
        <v>75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572000000</v>
      </c>
      <c r="K42" s="7">
        <v>1383000000</v>
      </c>
    </row>
    <row r="43" spans="1:11" ht="12.75">
      <c r="A43" s="228" t="s">
        <v>76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914000000</v>
      </c>
      <c r="K43" s="7">
        <v>1626000000</v>
      </c>
    </row>
    <row r="44" spans="1:11" ht="12.75">
      <c r="A44" s="228" t="s">
        <v>319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593000000</v>
      </c>
      <c r="K44" s="7">
        <v>676000000</v>
      </c>
    </row>
    <row r="45" spans="1:11" ht="12.75">
      <c r="A45" s="228" t="s">
        <v>320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139000000</v>
      </c>
      <c r="K45" s="7">
        <v>217000000</v>
      </c>
    </row>
    <row r="46" spans="1:11" ht="12.75">
      <c r="A46" s="228" t="s">
        <v>321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/>
      <c r="K46" s="7"/>
    </row>
    <row r="47" spans="1:11" ht="12.75">
      <c r="A47" s="228" t="s">
        <v>23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12000000</v>
      </c>
      <c r="K47" s="7"/>
    </row>
    <row r="48" spans="1:11" ht="12.75">
      <c r="A48" s="228" t="s">
        <v>24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/>
      <c r="K48" s="7"/>
    </row>
    <row r="49" spans="1:11" ht="12.75">
      <c r="A49" s="228" t="s">
        <v>59</v>
      </c>
      <c r="B49" s="229"/>
      <c r="C49" s="229"/>
      <c r="D49" s="229"/>
      <c r="E49" s="229"/>
      <c r="F49" s="229"/>
      <c r="G49" s="229"/>
      <c r="H49" s="230"/>
      <c r="I49" s="1">
        <v>43</v>
      </c>
      <c r="J49" s="127">
        <f>SUM(J50:J55)</f>
        <v>4332000000</v>
      </c>
      <c r="K49" s="127">
        <f>SUM(K50:K55)</f>
        <v>3407000000</v>
      </c>
    </row>
    <row r="50" spans="1:11" ht="12.75">
      <c r="A50" s="228" t="s">
        <v>30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2229000000</v>
      </c>
      <c r="K50" s="7">
        <v>1500000000</v>
      </c>
    </row>
    <row r="51" spans="1:11" ht="12.75">
      <c r="A51" s="228" t="s">
        <v>31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1816000000</v>
      </c>
      <c r="K51" s="7">
        <v>1467000000</v>
      </c>
    </row>
    <row r="52" spans="1:11" ht="12.75">
      <c r="A52" s="228" t="s">
        <v>32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/>
      <c r="K52" s="7"/>
    </row>
    <row r="53" spans="1:11" ht="12.75">
      <c r="A53" s="228" t="s">
        <v>33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4000000</v>
      </c>
      <c r="K53" s="7">
        <v>5000000</v>
      </c>
    </row>
    <row r="54" spans="1:11" ht="12.75">
      <c r="A54" s="228" t="s">
        <v>261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115000000</v>
      </c>
      <c r="K54" s="7">
        <v>276000000</v>
      </c>
    </row>
    <row r="55" spans="1:11" ht="12.75">
      <c r="A55" s="228" t="s">
        <v>262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168000000</v>
      </c>
      <c r="K55" s="7">
        <v>159000000</v>
      </c>
    </row>
    <row r="56" spans="1:11" ht="12.75">
      <c r="A56" s="228" t="s">
        <v>60</v>
      </c>
      <c r="B56" s="229"/>
      <c r="C56" s="229"/>
      <c r="D56" s="229"/>
      <c r="E56" s="229"/>
      <c r="F56" s="229"/>
      <c r="G56" s="229"/>
      <c r="H56" s="230"/>
      <c r="I56" s="1">
        <v>50</v>
      </c>
      <c r="J56" s="127">
        <f>SUM(J57:J63)</f>
        <v>253000000</v>
      </c>
      <c r="K56" s="127">
        <f>SUM(K57:K63)</f>
        <v>445000000</v>
      </c>
    </row>
    <row r="57" spans="1:11" ht="12.75">
      <c r="A57" s="228" t="s">
        <v>309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/>
      <c r="K57" s="7"/>
    </row>
    <row r="58" spans="1:11" ht="12.75">
      <c r="A58" s="228" t="s">
        <v>310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227000000</v>
      </c>
      <c r="K58" s="7">
        <v>346000000</v>
      </c>
    </row>
    <row r="59" spans="1:11" ht="12.75">
      <c r="A59" s="228" t="s">
        <v>166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/>
      <c r="K59" s="7"/>
    </row>
    <row r="60" spans="1:11" ht="12.75">
      <c r="A60" s="228" t="s">
        <v>316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/>
      <c r="K60" s="7"/>
    </row>
    <row r="61" spans="1:11" ht="12.75">
      <c r="A61" s="228" t="s">
        <v>317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5000000</v>
      </c>
      <c r="K61" s="7">
        <v>3000000</v>
      </c>
    </row>
    <row r="62" spans="1:11" ht="12.75">
      <c r="A62" s="228" t="s">
        <v>318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21000000</v>
      </c>
      <c r="K62" s="7">
        <v>19000000</v>
      </c>
    </row>
    <row r="63" spans="1:11" ht="12.75">
      <c r="A63" s="228" t="s">
        <v>279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/>
      <c r="K63" s="7">
        <v>77000000</v>
      </c>
    </row>
    <row r="64" spans="1:11" ht="12.75">
      <c r="A64" s="228" t="s">
        <v>37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260000000</v>
      </c>
      <c r="K64" s="7">
        <v>482000000</v>
      </c>
    </row>
    <row r="65" spans="1:11" ht="12.75">
      <c r="A65" s="225" t="s">
        <v>289</v>
      </c>
      <c r="B65" s="226"/>
      <c r="C65" s="226"/>
      <c r="D65" s="226"/>
      <c r="E65" s="226"/>
      <c r="F65" s="226"/>
      <c r="G65" s="226"/>
      <c r="H65" s="227"/>
      <c r="I65" s="1">
        <v>59</v>
      </c>
      <c r="J65" s="7">
        <v>99000000</v>
      </c>
      <c r="K65" s="7">
        <v>354000000</v>
      </c>
    </row>
    <row r="66" spans="1:11" ht="12.75">
      <c r="A66" s="225" t="s">
        <v>165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7">
        <f>J7+J8+J40+J65</f>
        <v>30216000000</v>
      </c>
      <c r="K66" s="127">
        <f>K7+K8+K40+K65</f>
        <v>31552000000</v>
      </c>
    </row>
    <row r="67" spans="1:11" ht="12.75">
      <c r="A67" s="231" t="s">
        <v>25</v>
      </c>
      <c r="B67" s="232"/>
      <c r="C67" s="232"/>
      <c r="D67" s="232"/>
      <c r="E67" s="232"/>
      <c r="F67" s="232"/>
      <c r="G67" s="232"/>
      <c r="H67" s="233"/>
      <c r="I67" s="4">
        <v>61</v>
      </c>
      <c r="J67" s="53"/>
      <c r="K67" s="53"/>
    </row>
    <row r="68" spans="1:11" ht="12.75">
      <c r="A68" s="234" t="s">
        <v>291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22" t="s">
        <v>149</v>
      </c>
      <c r="B69" s="223"/>
      <c r="C69" s="223"/>
      <c r="D69" s="223"/>
      <c r="E69" s="223"/>
      <c r="F69" s="223"/>
      <c r="G69" s="223"/>
      <c r="H69" s="224"/>
      <c r="I69" s="3">
        <v>62</v>
      </c>
      <c r="J69" s="127">
        <f>J70+J71+J72+J78+J79+J82+J85</f>
        <v>12535000000</v>
      </c>
      <c r="K69" s="127">
        <f>K70+K71+K72+K78+K79+K82+K85</f>
        <v>14784000000</v>
      </c>
    </row>
    <row r="70" spans="1:11" ht="12.75">
      <c r="A70" s="228" t="s">
        <v>99</v>
      </c>
      <c r="B70" s="229"/>
      <c r="C70" s="229"/>
      <c r="D70" s="229"/>
      <c r="E70" s="229"/>
      <c r="F70" s="229"/>
      <c r="G70" s="229"/>
      <c r="H70" s="230"/>
      <c r="I70" s="1">
        <v>63</v>
      </c>
      <c r="J70" s="127">
        <v>9000000000</v>
      </c>
      <c r="K70" s="127">
        <v>9000000000</v>
      </c>
    </row>
    <row r="71" spans="1:11" ht="12.75">
      <c r="A71" s="228" t="s">
        <v>100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/>
      <c r="K71" s="7"/>
    </row>
    <row r="72" spans="1:11" ht="12.75">
      <c r="A72" s="228" t="s">
        <v>101</v>
      </c>
      <c r="B72" s="229"/>
      <c r="C72" s="229"/>
      <c r="D72" s="229"/>
      <c r="E72" s="229"/>
      <c r="F72" s="229"/>
      <c r="G72" s="229"/>
      <c r="H72" s="230"/>
      <c r="I72" s="1">
        <v>65</v>
      </c>
      <c r="J72" s="127">
        <f>J73+J74-J75+J76+J77</f>
        <v>1952000000</v>
      </c>
      <c r="K72" s="127">
        <f>K73+K74-K75+K76+K77</f>
        <v>1838000000</v>
      </c>
    </row>
    <row r="73" spans="1:11" ht="12.75">
      <c r="A73" s="228" t="s">
        <v>102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/>
      <c r="K73" s="7"/>
    </row>
    <row r="74" spans="1:11" ht="12.75">
      <c r="A74" s="228" t="s">
        <v>103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/>
      <c r="K74" s="7"/>
    </row>
    <row r="75" spans="1:11" ht="12.75">
      <c r="A75" s="228" t="s">
        <v>91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/>
      <c r="K75" s="7"/>
    </row>
    <row r="76" spans="1:11" ht="12.75">
      <c r="A76" s="228" t="s">
        <v>92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/>
      <c r="K76" s="7"/>
    </row>
    <row r="77" spans="1:11" ht="12.75">
      <c r="A77" s="228" t="s">
        <v>93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1952000000</v>
      </c>
      <c r="K77" s="7">
        <v>1838000000</v>
      </c>
    </row>
    <row r="78" spans="1:11" ht="12.75">
      <c r="A78" s="228" t="s">
        <v>94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27000000</v>
      </c>
      <c r="K78" s="7">
        <v>-30000000</v>
      </c>
    </row>
    <row r="79" spans="1:11" ht="12.75">
      <c r="A79" s="228" t="s">
        <v>162</v>
      </c>
      <c r="B79" s="229"/>
      <c r="C79" s="229"/>
      <c r="D79" s="229"/>
      <c r="E79" s="229"/>
      <c r="F79" s="229"/>
      <c r="G79" s="229"/>
      <c r="H79" s="230"/>
      <c r="I79" s="1">
        <v>72</v>
      </c>
      <c r="J79" s="127">
        <f>J80-J81</f>
        <v>-211000000</v>
      </c>
      <c r="K79" s="127">
        <f>K80-K81</f>
        <v>1076000000</v>
      </c>
    </row>
    <row r="80" spans="1:11" ht="12.75">
      <c r="A80" s="237" t="s">
        <v>127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/>
      <c r="K80" s="7">
        <v>1076000000</v>
      </c>
    </row>
    <row r="81" spans="1:11" ht="12.75">
      <c r="A81" s="237" t="s">
        <v>128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>
        <v>211000000</v>
      </c>
      <c r="K81" s="7"/>
    </row>
    <row r="82" spans="1:11" ht="12.75">
      <c r="A82" s="228" t="s">
        <v>163</v>
      </c>
      <c r="B82" s="229"/>
      <c r="C82" s="229"/>
      <c r="D82" s="229"/>
      <c r="E82" s="229"/>
      <c r="F82" s="229"/>
      <c r="G82" s="229"/>
      <c r="H82" s="230"/>
      <c r="I82" s="1">
        <v>75</v>
      </c>
      <c r="J82" s="127">
        <f>J83-J84</f>
        <v>1767000000</v>
      </c>
      <c r="K82" s="127">
        <f>K83-K84</f>
        <v>2900000000</v>
      </c>
    </row>
    <row r="83" spans="1:11" ht="12.75">
      <c r="A83" s="237" t="s">
        <v>129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1767000000</v>
      </c>
      <c r="K83" s="7">
        <v>2900000000</v>
      </c>
    </row>
    <row r="84" spans="1:11" ht="12.75">
      <c r="A84" s="237" t="s">
        <v>130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/>
      <c r="K84" s="7"/>
    </row>
    <row r="85" spans="1:11" ht="12.75">
      <c r="A85" s="228" t="s">
        <v>131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/>
      <c r="K85" s="7"/>
    </row>
    <row r="86" spans="1:11" ht="12.75">
      <c r="A86" s="225" t="s">
        <v>270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7">
        <f>SUM(J87:J89)</f>
        <v>2856000000</v>
      </c>
      <c r="K86" s="127">
        <f>SUM(K87:K89)</f>
        <v>3032000000</v>
      </c>
    </row>
    <row r="87" spans="1:11" ht="12.75">
      <c r="A87" s="228" t="s">
        <v>87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92000000</v>
      </c>
      <c r="K87" s="7">
        <v>89000000</v>
      </c>
    </row>
    <row r="88" spans="1:11" ht="12.75">
      <c r="A88" s="228" t="s">
        <v>88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/>
      <c r="K88" s="7"/>
    </row>
    <row r="89" spans="1:11" ht="12.75">
      <c r="A89" s="228" t="s">
        <v>89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2764000000</v>
      </c>
      <c r="K89" s="7">
        <v>2943000000</v>
      </c>
    </row>
    <row r="90" spans="1:11" ht="12.75">
      <c r="A90" s="225" t="s">
        <v>271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7">
        <f>SUM(J91:J99)</f>
        <v>7265000000</v>
      </c>
      <c r="K90" s="127">
        <f>SUM(K91:K99)</f>
        <v>5471000000</v>
      </c>
    </row>
    <row r="91" spans="1:11" ht="12.75">
      <c r="A91" s="228" t="s">
        <v>90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/>
      <c r="K91" s="7"/>
    </row>
    <row r="92" spans="1:11" ht="12.75">
      <c r="A92" s="228" t="s">
        <v>167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/>
      <c r="K92" s="7"/>
    </row>
    <row r="93" spans="1:11" ht="12.75">
      <c r="A93" s="228" t="s">
        <v>228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7148000000</v>
      </c>
      <c r="K93" s="7">
        <v>5362000000</v>
      </c>
    </row>
    <row r="94" spans="1:11" ht="12.75">
      <c r="A94" s="228" t="s">
        <v>168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/>
      <c r="K94" s="7"/>
    </row>
    <row r="95" spans="1:11" ht="12.75">
      <c r="A95" s="228" t="s">
        <v>169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/>
      <c r="K95" s="7"/>
    </row>
    <row r="96" spans="1:11" ht="12.75">
      <c r="A96" s="228" t="s">
        <v>170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/>
      <c r="K96" s="7"/>
    </row>
    <row r="97" spans="1:11" ht="12.75">
      <c r="A97" s="228" t="s">
        <v>336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/>
      <c r="K97" s="7"/>
    </row>
    <row r="98" spans="1:11" ht="12.75">
      <c r="A98" s="228" t="s">
        <v>26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117000000</v>
      </c>
      <c r="K98" s="7">
        <v>109000000</v>
      </c>
    </row>
    <row r="99" spans="1:11" ht="12.75">
      <c r="A99" s="228" t="s">
        <v>335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/>
      <c r="K99" s="7"/>
    </row>
    <row r="100" spans="1:11" ht="12.75">
      <c r="A100" s="225" t="s">
        <v>272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7">
        <f>SUM(J101:J112)</f>
        <v>7502000000</v>
      </c>
      <c r="K100" s="127">
        <f>SUM(K101:K112)</f>
        <v>8195000000</v>
      </c>
    </row>
    <row r="101" spans="1:11" ht="12.75">
      <c r="A101" s="228" t="s">
        <v>90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3056000000</v>
      </c>
      <c r="K101" s="7">
        <v>601000000</v>
      </c>
    </row>
    <row r="102" spans="1:11" ht="12.75">
      <c r="A102" s="228" t="s">
        <v>167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/>
      <c r="K102" s="7"/>
    </row>
    <row r="103" spans="1:11" ht="12.75">
      <c r="A103" s="228" t="s">
        <v>228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2071000000</v>
      </c>
      <c r="K103" s="7">
        <f>4104000000-3000000</f>
        <v>4101000000</v>
      </c>
    </row>
    <row r="104" spans="1:11" ht="12.75">
      <c r="A104" s="228" t="s">
        <v>168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23000000</v>
      </c>
      <c r="K104" s="7">
        <v>27000000</v>
      </c>
    </row>
    <row r="105" spans="1:11" ht="12.75">
      <c r="A105" s="228" t="s">
        <v>169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1611000000</v>
      </c>
      <c r="K105" s="7">
        <v>2177000000</v>
      </c>
    </row>
    <row r="106" spans="1:11" ht="12.75">
      <c r="A106" s="228" t="s">
        <v>170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/>
      <c r="K106" s="7"/>
    </row>
    <row r="107" spans="1:11" ht="12.75">
      <c r="A107" s="228" t="s">
        <v>336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/>
      <c r="K107" s="7"/>
    </row>
    <row r="108" spans="1:11" ht="12.75">
      <c r="A108" s="228" t="s">
        <v>337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75000000</v>
      </c>
      <c r="K108" s="7">
        <v>69000000</v>
      </c>
    </row>
    <row r="109" spans="1:11" ht="12.75">
      <c r="A109" s="228" t="s">
        <v>338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650000000</v>
      </c>
      <c r="K109" s="7">
        <v>1097000000</v>
      </c>
    </row>
    <row r="110" spans="1:11" ht="12.75">
      <c r="A110" s="228" t="s">
        <v>341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/>
      <c r="K110" s="7"/>
    </row>
    <row r="111" spans="1:11" ht="12.75">
      <c r="A111" s="228" t="s">
        <v>339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/>
      <c r="K111" s="7"/>
    </row>
    <row r="112" spans="1:11" ht="12.75">
      <c r="A112" s="228" t="s">
        <v>340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16000000</v>
      </c>
      <c r="K112" s="7">
        <v>123000000</v>
      </c>
    </row>
    <row r="113" spans="1:11" ht="12.75">
      <c r="A113" s="225" t="s">
        <v>229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27">
        <v>58000000</v>
      </c>
      <c r="K113" s="127">
        <v>70000000</v>
      </c>
    </row>
    <row r="114" spans="1:11" ht="12.75">
      <c r="A114" s="225" t="s">
        <v>276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7">
        <f>J69+J86+J90+J100+J113</f>
        <v>30216000000</v>
      </c>
      <c r="K114" s="127">
        <f>K69+K86+K90+K100+K113</f>
        <v>31552000000</v>
      </c>
    </row>
    <row r="115" spans="1:11" ht="12.75">
      <c r="A115" s="247" t="s">
        <v>290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8"/>
      <c r="K115" s="8"/>
    </row>
    <row r="116" spans="1:11" ht="12.75">
      <c r="A116" s="234" t="s">
        <v>201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 ht="12.75">
      <c r="A117" s="222" t="s">
        <v>144</v>
      </c>
      <c r="B117" s="223"/>
      <c r="C117" s="223"/>
      <c r="D117" s="223"/>
      <c r="E117" s="223"/>
      <c r="F117" s="223"/>
      <c r="G117" s="223"/>
      <c r="H117" s="223"/>
      <c r="I117" s="253"/>
      <c r="J117" s="253"/>
      <c r="K117" s="254"/>
    </row>
    <row r="118" spans="1:11" ht="12.75">
      <c r="A118" s="228" t="s">
        <v>236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/>
      <c r="K118" s="7"/>
    </row>
    <row r="119" spans="1:11" ht="12.75">
      <c r="A119" s="240" t="s">
        <v>237</v>
      </c>
      <c r="B119" s="241"/>
      <c r="C119" s="241"/>
      <c r="D119" s="241"/>
      <c r="E119" s="241"/>
      <c r="F119" s="241"/>
      <c r="G119" s="241"/>
      <c r="H119" s="242"/>
      <c r="I119" s="4">
        <v>110</v>
      </c>
      <c r="J119" s="8"/>
      <c r="K119" s="7"/>
    </row>
    <row r="120" spans="1:11" ht="12.75">
      <c r="A120" s="243" t="s">
        <v>202</v>
      </c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</row>
    <row r="121" spans="1:11" ht="12.75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K14:K67 K7:K12 J7:J67 J79:K84 J86:K115 J72:K77">
      <formula1>0</formula1>
    </dataValidation>
  </dataValidations>
  <printOptions/>
  <pageMargins left="0.16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workbookViewId="0" topLeftCell="A1">
      <selection activeCell="J35" sqref="J35"/>
    </sheetView>
  </sheetViews>
  <sheetFormatPr defaultColWidth="9.140625" defaultRowHeight="12.75"/>
  <cols>
    <col min="1" max="6" width="5.8515625" style="52" customWidth="1"/>
    <col min="7" max="7" width="9.140625" style="52" hidden="1" customWidth="1"/>
    <col min="8" max="8" width="5.7109375" style="52" hidden="1" customWidth="1"/>
    <col min="9" max="9" width="7.7109375" style="52" customWidth="1"/>
    <col min="10" max="13" width="18.57421875" style="52" customWidth="1"/>
    <col min="14" max="14" width="11.140625" style="52" bestFit="1" customWidth="1"/>
    <col min="15" max="15" width="10.57421875" style="52" bestFit="1" customWidth="1"/>
    <col min="16" max="16384" width="9.140625" style="52" customWidth="1"/>
  </cols>
  <sheetData>
    <row r="1" spans="1:13" ht="12.75" customHeight="1">
      <c r="A1" s="210" t="s">
        <v>112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.75" customHeight="1">
      <c r="A2" s="255" t="s">
        <v>259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71" t="s">
        <v>346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0" t="s">
        <v>292</v>
      </c>
      <c r="B4" s="270"/>
      <c r="C4" s="270"/>
      <c r="D4" s="270"/>
      <c r="E4" s="270"/>
      <c r="F4" s="270"/>
      <c r="G4" s="270"/>
      <c r="H4" s="270"/>
      <c r="I4" s="57" t="s">
        <v>12</v>
      </c>
      <c r="J4" s="269" t="s">
        <v>210</v>
      </c>
      <c r="K4" s="269"/>
      <c r="L4" s="269" t="s">
        <v>211</v>
      </c>
      <c r="M4" s="269"/>
    </row>
    <row r="5" spans="1:13" ht="12.75">
      <c r="A5" s="270"/>
      <c r="B5" s="270"/>
      <c r="C5" s="270"/>
      <c r="D5" s="270"/>
      <c r="E5" s="270"/>
      <c r="F5" s="270"/>
      <c r="G5" s="270"/>
      <c r="H5" s="270"/>
      <c r="I5" s="57"/>
      <c r="J5" s="59" t="s">
        <v>205</v>
      </c>
      <c r="K5" s="59" t="s">
        <v>206</v>
      </c>
      <c r="L5" s="59" t="s">
        <v>205</v>
      </c>
      <c r="M5" s="59" t="s">
        <v>206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222" t="s">
        <v>277</v>
      </c>
      <c r="B7" s="223"/>
      <c r="C7" s="223"/>
      <c r="D7" s="223"/>
      <c r="E7" s="223"/>
      <c r="F7" s="223"/>
      <c r="G7" s="223"/>
      <c r="H7" s="224"/>
      <c r="I7" s="3">
        <v>111</v>
      </c>
      <c r="J7" s="132">
        <f>SUM(J8:J9)</f>
        <v>17883000000</v>
      </c>
      <c r="K7" s="132">
        <f>SUM(K8:K9)</f>
        <v>6745000000</v>
      </c>
      <c r="L7" s="132">
        <f>SUM(L8:L9)</f>
        <v>21566000000</v>
      </c>
      <c r="M7" s="132">
        <f>SUM(M8:M9)</f>
        <v>7437000000</v>
      </c>
      <c r="N7" s="128"/>
    </row>
    <row r="8" spans="1:13" ht="12.75">
      <c r="A8" s="225" t="s">
        <v>110</v>
      </c>
      <c r="B8" s="226"/>
      <c r="C8" s="226"/>
      <c r="D8" s="226"/>
      <c r="E8" s="226"/>
      <c r="F8" s="226"/>
      <c r="G8" s="226"/>
      <c r="H8" s="227"/>
      <c r="I8" s="1">
        <v>112</v>
      </c>
      <c r="J8" s="136">
        <v>16592000000</v>
      </c>
      <c r="K8" s="136">
        <v>6569000000</v>
      </c>
      <c r="L8" s="7">
        <v>20498000000</v>
      </c>
      <c r="M8" s="7">
        <v>7389000000</v>
      </c>
    </row>
    <row r="9" spans="1:13" ht="12.75">
      <c r="A9" s="225" t="s">
        <v>61</v>
      </c>
      <c r="B9" s="226"/>
      <c r="C9" s="226"/>
      <c r="D9" s="226"/>
      <c r="E9" s="226"/>
      <c r="F9" s="226"/>
      <c r="G9" s="226"/>
      <c r="H9" s="227"/>
      <c r="I9" s="1">
        <v>113</v>
      </c>
      <c r="J9" s="136">
        <f>1112000000+174000000+5000000</f>
        <v>1291000000</v>
      </c>
      <c r="K9" s="136">
        <f>175000000+1000000</f>
        <v>176000000</v>
      </c>
      <c r="L9" s="7">
        <v>1068000000</v>
      </c>
      <c r="M9" s="7">
        <v>48000000</v>
      </c>
    </row>
    <row r="10" spans="1:14" ht="12.75">
      <c r="A10" s="225" t="s">
        <v>263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33">
        <f>J11+J12+J16+J20+J21+J22+J25+J26</f>
        <v>15617000000</v>
      </c>
      <c r="K10" s="133">
        <f>K11+K12+K16+K20+K21+K22+K25+K26</f>
        <v>6201000000</v>
      </c>
      <c r="L10" s="133">
        <f>L11+L12+L16+L20+L21+L22+L25+L26</f>
        <v>17949000000</v>
      </c>
      <c r="M10" s="133">
        <f>M11+M12+M16+M20+M21+M22+M25+M26</f>
        <v>6473000000</v>
      </c>
      <c r="N10" s="128"/>
    </row>
    <row r="11" spans="1:13" ht="12.75">
      <c r="A11" s="225" t="s">
        <v>62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-420000000</v>
      </c>
      <c r="K11" s="7">
        <v>54000000</v>
      </c>
      <c r="L11" s="7">
        <v>-838000000</v>
      </c>
      <c r="M11" s="7">
        <v>10000000</v>
      </c>
    </row>
    <row r="12" spans="1:13" ht="12.75">
      <c r="A12" s="225" t="s">
        <v>273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33">
        <f>SUM(J13:J15)</f>
        <v>11742000000</v>
      </c>
      <c r="K12" s="133">
        <f>SUM(K13:K15)</f>
        <v>4628000000</v>
      </c>
      <c r="L12" s="133">
        <f>SUM(L13:L15)</f>
        <v>14498000000</v>
      </c>
      <c r="M12" s="133">
        <f>SUM(M13:M15)</f>
        <v>5073000000</v>
      </c>
    </row>
    <row r="13" spans="1:13" ht="12.75" customHeight="1">
      <c r="A13" s="228" t="s">
        <v>104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9334000000</v>
      </c>
      <c r="K13" s="7">
        <v>3901000000</v>
      </c>
      <c r="L13" s="7">
        <v>11702000000</v>
      </c>
      <c r="M13" s="7">
        <v>3777000000</v>
      </c>
    </row>
    <row r="14" spans="1:13" ht="12.75">
      <c r="A14" s="228" t="s">
        <v>105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1382000000</v>
      </c>
      <c r="K14" s="7">
        <v>370000000</v>
      </c>
      <c r="L14" s="7">
        <v>1718000000</v>
      </c>
      <c r="M14" s="7">
        <v>907000000</v>
      </c>
    </row>
    <row r="15" spans="1:13" ht="12.75">
      <c r="A15" s="228" t="s">
        <v>294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1026000000</v>
      </c>
      <c r="K15" s="7">
        <v>357000000</v>
      </c>
      <c r="L15" s="7">
        <v>1078000000</v>
      </c>
      <c r="M15" s="7">
        <v>389000000</v>
      </c>
    </row>
    <row r="16" spans="1:13" ht="12.75">
      <c r="A16" s="225" t="s">
        <v>274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33">
        <f>SUM(J17:J19)</f>
        <v>1181000000</v>
      </c>
      <c r="K16" s="133">
        <f>SUM(K17:K19)</f>
        <v>383000000</v>
      </c>
      <c r="L16" s="133">
        <f>SUM(L17:L19)</f>
        <v>1084000000</v>
      </c>
      <c r="M16" s="133">
        <f>SUM(M17:M19)</f>
        <v>364000000</v>
      </c>
    </row>
    <row r="17" spans="1:13" ht="12.75">
      <c r="A17" s="228" t="s">
        <v>295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656000000</v>
      </c>
      <c r="K17" s="7">
        <v>216000000</v>
      </c>
      <c r="L17" s="7">
        <v>624000000</v>
      </c>
      <c r="M17" s="7">
        <v>208000000</v>
      </c>
    </row>
    <row r="18" spans="1:13" ht="12.75">
      <c r="A18" s="228" t="s">
        <v>296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353000000</v>
      </c>
      <c r="K18" s="7">
        <v>111000000</v>
      </c>
      <c r="L18" s="7">
        <v>302000000</v>
      </c>
      <c r="M18" s="7">
        <v>103000000</v>
      </c>
    </row>
    <row r="19" spans="1:13" ht="12.75">
      <c r="A19" s="228" t="s">
        <v>297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172000000</v>
      </c>
      <c r="K19" s="7">
        <v>56000000</v>
      </c>
      <c r="L19" s="7">
        <v>158000000</v>
      </c>
      <c r="M19" s="7">
        <v>53000000</v>
      </c>
    </row>
    <row r="20" spans="1:13" ht="12.75">
      <c r="A20" s="225" t="s">
        <v>63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36">
        <v>1129000000</v>
      </c>
      <c r="K20" s="136">
        <v>392000000</v>
      </c>
      <c r="L20" s="7">
        <v>1765000000</v>
      </c>
      <c r="M20" s="7">
        <v>726000000</v>
      </c>
    </row>
    <row r="21" spans="1:13" ht="12.75">
      <c r="A21" s="225" t="s">
        <v>64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36">
        <v>1079000000</v>
      </c>
      <c r="K21" s="136">
        <v>75000000</v>
      </c>
      <c r="L21" s="7">
        <v>851000000</v>
      </c>
      <c r="M21" s="7">
        <v>219000000</v>
      </c>
    </row>
    <row r="22" spans="1:13" ht="12.75">
      <c r="A22" s="225" t="s">
        <v>275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33">
        <f>SUM(J23:J24)</f>
        <v>278000000</v>
      </c>
      <c r="K22" s="133">
        <f>SUM(K23:K24)</f>
        <v>73000000</v>
      </c>
      <c r="L22" s="133">
        <f>SUM(L23:L24)</f>
        <v>429000000</v>
      </c>
      <c r="M22" s="133">
        <f>SUM(M23:M24)</f>
        <v>75000000</v>
      </c>
    </row>
    <row r="23" spans="1:13" ht="12.75">
      <c r="A23" s="228" t="s">
        <v>95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135000000</v>
      </c>
      <c r="K23" s="7">
        <v>-4000000</v>
      </c>
      <c r="L23" s="7">
        <v>14000000</v>
      </c>
      <c r="M23" s="7">
        <v>-6000000</v>
      </c>
    </row>
    <row r="24" spans="1:13" ht="12.75">
      <c r="A24" s="228" t="s">
        <v>96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143000000</v>
      </c>
      <c r="K24" s="7">
        <v>77000000</v>
      </c>
      <c r="L24" s="7">
        <f>621000000-205000000-1000000</f>
        <v>415000000</v>
      </c>
      <c r="M24" s="7">
        <v>81000000</v>
      </c>
    </row>
    <row r="25" spans="1:13" ht="12.75">
      <c r="A25" s="225" t="s">
        <v>65</v>
      </c>
      <c r="B25" s="226"/>
      <c r="C25" s="226"/>
      <c r="D25" s="226"/>
      <c r="E25" s="226"/>
      <c r="F25" s="226"/>
      <c r="G25" s="226"/>
      <c r="H25" s="227"/>
      <c r="I25" s="1">
        <v>129</v>
      </c>
      <c r="J25" s="136">
        <v>628000000</v>
      </c>
      <c r="K25" s="136">
        <f>596000000</f>
        <v>596000000</v>
      </c>
      <c r="L25" s="7">
        <v>160000000</v>
      </c>
      <c r="M25" s="7">
        <v>6000000</v>
      </c>
    </row>
    <row r="26" spans="1:13" ht="12.75">
      <c r="A26" s="225" t="s">
        <v>283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/>
      <c r="K26" s="7"/>
      <c r="L26" s="7"/>
      <c r="M26" s="7"/>
    </row>
    <row r="27" spans="1:13" ht="12.75">
      <c r="A27" s="225" t="s">
        <v>43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33">
        <f>SUM(J28:J32)</f>
        <v>351000000</v>
      </c>
      <c r="K27" s="133">
        <f>SUM(K28:K32)</f>
        <v>16000000</v>
      </c>
      <c r="L27" s="133">
        <f>SUM(L28:L32)</f>
        <v>392000000</v>
      </c>
      <c r="M27" s="133">
        <f>SUM(M28:M32)</f>
        <v>-208000000</v>
      </c>
    </row>
    <row r="28" spans="1:13" ht="12.75">
      <c r="A28" s="225" t="s">
        <v>57</v>
      </c>
      <c r="B28" s="226"/>
      <c r="C28" s="226"/>
      <c r="D28" s="226"/>
      <c r="E28" s="226"/>
      <c r="F28" s="226"/>
      <c r="G28" s="226"/>
      <c r="H28" s="227"/>
      <c r="I28" s="1">
        <v>132</v>
      </c>
      <c r="J28" s="137">
        <v>26000000</v>
      </c>
      <c r="K28" s="138">
        <v>-14000000</v>
      </c>
      <c r="L28" s="7">
        <v>37000000</v>
      </c>
      <c r="M28" s="7">
        <v>25000000</v>
      </c>
    </row>
    <row r="29" spans="1:13" ht="12.75">
      <c r="A29" s="225" t="s">
        <v>113</v>
      </c>
      <c r="B29" s="226"/>
      <c r="C29" s="226"/>
      <c r="D29" s="226"/>
      <c r="E29" s="226"/>
      <c r="F29" s="226"/>
      <c r="G29" s="226"/>
      <c r="H29" s="227"/>
      <c r="I29" s="1">
        <v>133</v>
      </c>
      <c r="J29" s="137">
        <v>45000000</v>
      </c>
      <c r="K29" s="138">
        <v>25000000</v>
      </c>
      <c r="L29" s="7">
        <v>120000000</v>
      </c>
      <c r="M29" s="7">
        <v>-370000000</v>
      </c>
    </row>
    <row r="30" spans="1:13" ht="12.75">
      <c r="A30" s="225" t="s">
        <v>97</v>
      </c>
      <c r="B30" s="226"/>
      <c r="C30" s="226"/>
      <c r="D30" s="226"/>
      <c r="E30" s="226"/>
      <c r="F30" s="226"/>
      <c r="G30" s="226"/>
      <c r="H30" s="227"/>
      <c r="I30" s="1">
        <v>134</v>
      </c>
      <c r="J30" s="139"/>
      <c r="K30" s="136">
        <v>0</v>
      </c>
      <c r="L30" s="7"/>
      <c r="M30" s="7">
        <v>0</v>
      </c>
    </row>
    <row r="31" spans="1:13" ht="12.75">
      <c r="A31" s="225" t="s">
        <v>53</v>
      </c>
      <c r="B31" s="226"/>
      <c r="C31" s="226"/>
      <c r="D31" s="226"/>
      <c r="E31" s="226"/>
      <c r="F31" s="226"/>
      <c r="G31" s="226"/>
      <c r="H31" s="227"/>
      <c r="I31" s="1">
        <v>135</v>
      </c>
      <c r="J31" s="139"/>
      <c r="K31" s="136">
        <v>0</v>
      </c>
      <c r="L31" s="7"/>
      <c r="M31" s="7">
        <v>0</v>
      </c>
    </row>
    <row r="32" spans="1:13" ht="12.75">
      <c r="A32" s="225" t="s">
        <v>98</v>
      </c>
      <c r="B32" s="226"/>
      <c r="C32" s="226"/>
      <c r="D32" s="226"/>
      <c r="E32" s="226"/>
      <c r="F32" s="226"/>
      <c r="G32" s="226"/>
      <c r="H32" s="227"/>
      <c r="I32" s="1">
        <v>136</v>
      </c>
      <c r="J32" s="139">
        <v>280000000</v>
      </c>
      <c r="K32" s="136">
        <v>5000000</v>
      </c>
      <c r="L32" s="7">
        <v>235000000</v>
      </c>
      <c r="M32" s="7">
        <v>137000000</v>
      </c>
    </row>
    <row r="33" spans="1:13" ht="12.75">
      <c r="A33" s="225" t="s">
        <v>44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33">
        <f>SUM(J34:J37)</f>
        <v>520000000</v>
      </c>
      <c r="K33" s="133">
        <f>SUM(K34:K37)</f>
        <v>-538000000</v>
      </c>
      <c r="L33" s="133">
        <f>SUM(L34:L37)</f>
        <v>426000000</v>
      </c>
      <c r="M33" s="133">
        <f>SUM(M34:M37)</f>
        <v>225000000</v>
      </c>
    </row>
    <row r="34" spans="1:13" ht="12.75">
      <c r="A34" s="225" t="s">
        <v>299</v>
      </c>
      <c r="B34" s="226"/>
      <c r="C34" s="226"/>
      <c r="D34" s="226"/>
      <c r="E34" s="226"/>
      <c r="F34" s="226"/>
      <c r="G34" s="226"/>
      <c r="H34" s="227"/>
      <c r="I34" s="1">
        <v>138</v>
      </c>
      <c r="J34" s="139">
        <v>2000000</v>
      </c>
      <c r="K34" s="136">
        <v>0</v>
      </c>
      <c r="L34" s="7">
        <v>8000000</v>
      </c>
      <c r="M34" s="7">
        <v>-7000000</v>
      </c>
    </row>
    <row r="35" spans="1:13" ht="12.75">
      <c r="A35" s="225" t="s">
        <v>298</v>
      </c>
      <c r="B35" s="226"/>
      <c r="C35" s="226"/>
      <c r="D35" s="226"/>
      <c r="E35" s="226"/>
      <c r="F35" s="226"/>
      <c r="G35" s="226"/>
      <c r="H35" s="227"/>
      <c r="I35" s="1">
        <v>139</v>
      </c>
      <c r="J35" s="139">
        <v>342000000</v>
      </c>
      <c r="K35" s="136">
        <v>-608000000</v>
      </c>
      <c r="L35" s="7">
        <v>156000000</v>
      </c>
      <c r="M35" s="7">
        <v>72000000</v>
      </c>
    </row>
    <row r="36" spans="1:13" ht="12.75">
      <c r="A36" s="225" t="s">
        <v>54</v>
      </c>
      <c r="B36" s="226"/>
      <c r="C36" s="226"/>
      <c r="D36" s="226"/>
      <c r="E36" s="226"/>
      <c r="F36" s="226"/>
      <c r="G36" s="226"/>
      <c r="H36" s="227"/>
      <c r="I36" s="1">
        <v>140</v>
      </c>
      <c r="J36" s="137"/>
      <c r="K36" s="138">
        <v>0</v>
      </c>
      <c r="L36" s="7"/>
      <c r="M36" s="7">
        <v>0</v>
      </c>
    </row>
    <row r="37" spans="1:13" ht="12.75">
      <c r="A37" s="225" t="s">
        <v>300</v>
      </c>
      <c r="B37" s="226"/>
      <c r="C37" s="226"/>
      <c r="D37" s="226"/>
      <c r="E37" s="226"/>
      <c r="F37" s="226"/>
      <c r="G37" s="226"/>
      <c r="H37" s="227"/>
      <c r="I37" s="1">
        <v>141</v>
      </c>
      <c r="J37" s="139">
        <v>176000000</v>
      </c>
      <c r="K37" s="136">
        <v>70000000</v>
      </c>
      <c r="L37" s="7">
        <v>262000000</v>
      </c>
      <c r="M37" s="7">
        <v>160000000</v>
      </c>
    </row>
    <row r="38" spans="1:13" ht="12.75">
      <c r="A38" s="225" t="s">
        <v>153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/>
      <c r="M38" s="7"/>
    </row>
    <row r="39" spans="1:13" ht="12.75">
      <c r="A39" s="225" t="s">
        <v>154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/>
      <c r="M39" s="7"/>
    </row>
    <row r="40" spans="1:13" ht="12.75">
      <c r="A40" s="225" t="s">
        <v>55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</row>
    <row r="41" spans="1:13" ht="12.75">
      <c r="A41" s="225" t="s">
        <v>56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</row>
    <row r="42" spans="1:13" ht="12.75">
      <c r="A42" s="225" t="s">
        <v>45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33">
        <f>J7+J27+J38+J40</f>
        <v>18234000000</v>
      </c>
      <c r="K42" s="133">
        <f>K7+K27+K38+K40</f>
        <v>6761000000</v>
      </c>
      <c r="L42" s="133">
        <f>L7+L27+L38+L40</f>
        <v>21958000000</v>
      </c>
      <c r="M42" s="133">
        <f>M7+M27+M38+M40</f>
        <v>7229000000</v>
      </c>
    </row>
    <row r="43" spans="1:13" ht="12.75">
      <c r="A43" s="225" t="s">
        <v>46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33">
        <f>J10+J33+J39+J41</f>
        <v>16137000000</v>
      </c>
      <c r="K43" s="133">
        <f>K10+K33+K39+K41</f>
        <v>5663000000</v>
      </c>
      <c r="L43" s="133">
        <f>L10+L33+L39+L41</f>
        <v>18375000000</v>
      </c>
      <c r="M43" s="133">
        <f>M10+M33+M39+M41</f>
        <v>6698000000</v>
      </c>
    </row>
    <row r="44" spans="1:13" ht="12.75">
      <c r="A44" s="225" t="s">
        <v>160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33">
        <f>J42-J43</f>
        <v>2097000000</v>
      </c>
      <c r="K44" s="133">
        <f>K42-K43</f>
        <v>1098000000</v>
      </c>
      <c r="L44" s="133">
        <f>L42-L43</f>
        <v>3583000000</v>
      </c>
      <c r="M44" s="133">
        <f>M42-M43</f>
        <v>531000000</v>
      </c>
    </row>
    <row r="45" spans="1:13" ht="12.75">
      <c r="A45" s="237" t="s">
        <v>48</v>
      </c>
      <c r="B45" s="238"/>
      <c r="C45" s="238"/>
      <c r="D45" s="238"/>
      <c r="E45" s="238"/>
      <c r="F45" s="238"/>
      <c r="G45" s="238"/>
      <c r="H45" s="239"/>
      <c r="I45" s="1">
        <v>149</v>
      </c>
      <c r="J45" s="133">
        <f>IF(J42&gt;J43,J42-J43,0)</f>
        <v>2097000000</v>
      </c>
      <c r="K45" s="133">
        <f>IF(K42&gt;K43,K42-K43,0)</f>
        <v>1098000000</v>
      </c>
      <c r="L45" s="133">
        <f>IF(L42&gt;L43,L42-L43,0)</f>
        <v>3583000000</v>
      </c>
      <c r="M45" s="133">
        <f>IF(M42&gt;M43,M42-M43,0)</f>
        <v>531000000</v>
      </c>
    </row>
    <row r="46" spans="1:13" ht="12.75">
      <c r="A46" s="237" t="s">
        <v>49</v>
      </c>
      <c r="B46" s="238"/>
      <c r="C46" s="238"/>
      <c r="D46" s="238"/>
      <c r="E46" s="238"/>
      <c r="F46" s="238"/>
      <c r="G46" s="238"/>
      <c r="H46" s="23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5" t="s">
        <v>47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374000000</v>
      </c>
      <c r="K47" s="7">
        <v>227000000</v>
      </c>
      <c r="L47" s="7">
        <v>683000000</v>
      </c>
      <c r="M47" s="140">
        <v>78000000</v>
      </c>
    </row>
    <row r="48" spans="1:13" ht="12.75">
      <c r="A48" s="225" t="s">
        <v>161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33">
        <f>J44-J47</f>
        <v>1723000000</v>
      </c>
      <c r="K48" s="133">
        <f>K44-K47</f>
        <v>871000000</v>
      </c>
      <c r="L48" s="133">
        <f>L44-L47</f>
        <v>2900000000</v>
      </c>
      <c r="M48" s="133">
        <f>M44-M47</f>
        <v>453000000</v>
      </c>
    </row>
    <row r="49" spans="1:13" ht="12.75">
      <c r="A49" s="237" t="s">
        <v>150</v>
      </c>
      <c r="B49" s="238"/>
      <c r="C49" s="238"/>
      <c r="D49" s="238"/>
      <c r="E49" s="238"/>
      <c r="F49" s="238"/>
      <c r="G49" s="238"/>
      <c r="H49" s="239"/>
      <c r="I49" s="1">
        <v>153</v>
      </c>
      <c r="J49" s="133">
        <f>IF(J48&gt;0,J48,0)</f>
        <v>1723000000</v>
      </c>
      <c r="K49" s="133">
        <f>IF(K48&gt;0,K48,0)</f>
        <v>871000000</v>
      </c>
      <c r="L49" s="133">
        <f>IF(L48&gt;0,L48,0)</f>
        <v>2900000000</v>
      </c>
      <c r="M49" s="133">
        <f>IF(M48&gt;0,M48,0)</f>
        <v>453000000</v>
      </c>
    </row>
    <row r="50" spans="1:13" ht="12.75">
      <c r="A50" s="266" t="s">
        <v>50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34" t="s">
        <v>203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 ht="12.75" customHeight="1">
      <c r="A52" s="222" t="s">
        <v>145</v>
      </c>
      <c r="B52" s="223"/>
      <c r="C52" s="223"/>
      <c r="D52" s="223"/>
      <c r="E52" s="223"/>
      <c r="F52" s="223"/>
      <c r="G52" s="223"/>
      <c r="H52" s="223"/>
      <c r="I52" s="54"/>
      <c r="J52" s="54"/>
      <c r="K52" s="54"/>
      <c r="L52" s="54"/>
      <c r="M52" s="131"/>
    </row>
    <row r="53" spans="1:13" ht="12.75">
      <c r="A53" s="263" t="s">
        <v>158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/>
      <c r="K53" s="7"/>
      <c r="L53" s="7"/>
      <c r="M53" s="7"/>
    </row>
    <row r="54" spans="1:13" ht="12.75">
      <c r="A54" s="263" t="s">
        <v>159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/>
      <c r="M54" s="8"/>
    </row>
    <row r="55" spans="1:13" ht="12.75" customHeight="1">
      <c r="A55" s="234" t="s">
        <v>147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</row>
    <row r="56" spans="1:13" ht="12.75">
      <c r="A56" s="222" t="s">
        <v>34</v>
      </c>
      <c r="B56" s="223"/>
      <c r="C56" s="223"/>
      <c r="D56" s="223"/>
      <c r="E56" s="223"/>
      <c r="F56" s="223"/>
      <c r="G56" s="223"/>
      <c r="H56" s="224"/>
      <c r="I56" s="9">
        <v>157</v>
      </c>
      <c r="J56" s="134">
        <f>J48</f>
        <v>1723000000</v>
      </c>
      <c r="K56" s="134">
        <f>K48</f>
        <v>871000000</v>
      </c>
      <c r="L56" s="134">
        <f>L48</f>
        <v>2900000000</v>
      </c>
      <c r="M56" s="134">
        <f>M48</f>
        <v>453000000</v>
      </c>
    </row>
    <row r="57" spans="1:13" ht="12.75">
      <c r="A57" s="225" t="s">
        <v>51</v>
      </c>
      <c r="B57" s="226"/>
      <c r="C57" s="226"/>
      <c r="D57" s="226"/>
      <c r="E57" s="226"/>
      <c r="F57" s="226"/>
      <c r="G57" s="226"/>
      <c r="H57" s="227"/>
      <c r="I57" s="1">
        <v>158</v>
      </c>
      <c r="J57" s="133">
        <f>SUM(J58:J64)</f>
        <v>-12000000</v>
      </c>
      <c r="K57" s="133">
        <f>SUM(K58:K64)</f>
        <v>14000000</v>
      </c>
      <c r="L57" s="133">
        <f>SUM(L58:L64)</f>
        <v>-170000000</v>
      </c>
      <c r="M57" s="133">
        <f>SUM(M58:M64)</f>
        <v>498000000</v>
      </c>
    </row>
    <row r="58" spans="1:13" s="69" customFormat="1" ht="12.75">
      <c r="A58" s="225" t="s">
        <v>322</v>
      </c>
      <c r="B58" s="226"/>
      <c r="C58" s="226"/>
      <c r="D58" s="226"/>
      <c r="E58" s="226"/>
      <c r="F58" s="226"/>
      <c r="G58" s="226"/>
      <c r="H58" s="227"/>
      <c r="I58" s="1">
        <v>159</v>
      </c>
      <c r="J58" s="129"/>
      <c r="K58" s="129"/>
      <c r="L58" s="7">
        <v>-113000000</v>
      </c>
      <c r="M58" s="7">
        <v>560000000</v>
      </c>
    </row>
    <row r="59" spans="1:13" ht="12.75">
      <c r="A59" s="225" t="s">
        <v>323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>
        <v>0</v>
      </c>
    </row>
    <row r="60" spans="1:13" s="69" customFormat="1" ht="12.75">
      <c r="A60" s="225" t="s">
        <v>278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>
        <v>-12000000</v>
      </c>
      <c r="K60" s="7">
        <v>14000000</v>
      </c>
      <c r="L60" s="7">
        <v>-57000000</v>
      </c>
      <c r="M60" s="7">
        <v>-62000000</v>
      </c>
    </row>
    <row r="61" spans="1:13" ht="12.75">
      <c r="A61" s="225" t="s">
        <v>324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155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156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157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52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151</v>
      </c>
      <c r="B66" s="226"/>
      <c r="C66" s="226"/>
      <c r="D66" s="226"/>
      <c r="E66" s="226"/>
      <c r="F66" s="226"/>
      <c r="G66" s="226"/>
      <c r="H66" s="227"/>
      <c r="I66" s="1">
        <v>167</v>
      </c>
      <c r="J66" s="133">
        <f>J57-J65</f>
        <v>-12000000</v>
      </c>
      <c r="K66" s="133">
        <f>K57-K65</f>
        <v>14000000</v>
      </c>
      <c r="L66" s="133">
        <f>L57-L65</f>
        <v>-170000000</v>
      </c>
      <c r="M66" s="133">
        <f>M57-M65</f>
        <v>498000000</v>
      </c>
    </row>
    <row r="67" spans="1:13" ht="12.75">
      <c r="A67" s="225" t="s">
        <v>152</v>
      </c>
      <c r="B67" s="226"/>
      <c r="C67" s="226"/>
      <c r="D67" s="226"/>
      <c r="E67" s="226"/>
      <c r="F67" s="226"/>
      <c r="G67" s="226"/>
      <c r="H67" s="227"/>
      <c r="I67" s="1">
        <v>168</v>
      </c>
      <c r="J67" s="135">
        <f>J56+J66</f>
        <v>1711000000</v>
      </c>
      <c r="K67" s="135">
        <f>K56+K66</f>
        <v>885000000</v>
      </c>
      <c r="L67" s="135">
        <f>L56+L66</f>
        <v>2730000000</v>
      </c>
      <c r="M67" s="135">
        <f>M56+M66</f>
        <v>951000000</v>
      </c>
    </row>
    <row r="68" spans="1:13" ht="12.75" customHeight="1">
      <c r="A68" s="259" t="s">
        <v>204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146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158</v>
      </c>
      <c r="B70" s="264"/>
      <c r="C70" s="264"/>
      <c r="D70" s="264"/>
      <c r="E70" s="264"/>
      <c r="F70" s="264"/>
      <c r="G70" s="264"/>
      <c r="H70" s="265"/>
      <c r="I70" s="1">
        <v>169</v>
      </c>
      <c r="J70" s="60"/>
      <c r="K70" s="60"/>
      <c r="L70" s="60"/>
      <c r="M70" s="60"/>
    </row>
    <row r="71" spans="1:13" ht="12.75">
      <c r="A71" s="256" t="s">
        <v>159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protectedRanges>
    <protectedRange sqref="J8" name="Range1_4"/>
    <protectedRange sqref="K8" name="Range1_5"/>
    <protectedRange sqref="J9" name="Range1_4_1"/>
    <protectedRange sqref="K9" name="Range1_5_1"/>
    <protectedRange sqref="K20" name="Range1"/>
    <protectedRange sqref="J20" name="Range1_7"/>
    <protectedRange sqref="J21" name="Range1_7_1"/>
    <protectedRange sqref="K21" name="Range1_1"/>
    <protectedRange sqref="K25" name="Range1_2"/>
    <protectedRange sqref="J25" name="Range1_7_2"/>
    <protectedRange sqref="J28:K32" name="Range1_3"/>
    <protectedRange sqref="J34:K37" name="Range1_6"/>
  </protectedRanges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K56:M57 J53:L54 J56:J67 K58:L65 J70:M70 J71:L71 M60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23 M2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M37 K33:M33 M32 M34:M35 K24:K29 L34:L41 J7:M10 K32 K34:K35 K37 J12:J46 K12:K22 L12:L32 M12:M22 M24:M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52"/>
  <sheetViews>
    <sheetView tabSelected="1" workbookViewId="0" topLeftCell="A1">
      <selection activeCell="A17" sqref="A17:H17"/>
    </sheetView>
  </sheetViews>
  <sheetFormatPr defaultColWidth="9.140625" defaultRowHeight="12.75"/>
  <cols>
    <col min="1" max="6" width="9.140625" style="52" customWidth="1"/>
    <col min="7" max="7" width="4.421875" style="52" customWidth="1"/>
    <col min="8" max="8" width="7.57421875" style="52" customWidth="1"/>
    <col min="9" max="9" width="7.00390625" style="52" customWidth="1"/>
    <col min="10" max="10" width="11.00390625" style="52" customWidth="1"/>
    <col min="11" max="11" width="12.00390625" style="52" customWidth="1"/>
    <col min="12" max="16384" width="9.140625" style="52" customWidth="1"/>
  </cols>
  <sheetData>
    <row r="1" spans="1:11" ht="12.75" customHeight="1">
      <c r="A1" s="275" t="s">
        <v>122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2" t="s">
        <v>345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3.25">
      <c r="A4" s="277" t="s">
        <v>292</v>
      </c>
      <c r="B4" s="277"/>
      <c r="C4" s="277"/>
      <c r="D4" s="277"/>
      <c r="E4" s="277"/>
      <c r="F4" s="277"/>
      <c r="G4" s="277"/>
      <c r="H4" s="277"/>
      <c r="I4" s="64" t="s">
        <v>12</v>
      </c>
      <c r="J4" s="65" t="s">
        <v>210</v>
      </c>
      <c r="K4" s="65" t="s">
        <v>211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6">
        <v>2</v>
      </c>
      <c r="J5" s="67" t="s">
        <v>16</v>
      </c>
      <c r="K5" s="67" t="s">
        <v>17</v>
      </c>
    </row>
    <row r="6" spans="1:11" ht="12.75">
      <c r="A6" s="234" t="s">
        <v>114</v>
      </c>
      <c r="B6" s="250"/>
      <c r="C6" s="250"/>
      <c r="D6" s="250"/>
      <c r="E6" s="250"/>
      <c r="F6" s="250"/>
      <c r="G6" s="250"/>
      <c r="H6" s="250"/>
      <c r="I6" s="279"/>
      <c r="J6" s="279"/>
      <c r="K6" s="280"/>
    </row>
    <row r="7" spans="1:11" ht="12.75">
      <c r="A7" s="228" t="s">
        <v>252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2097000000</v>
      </c>
      <c r="K7" s="7">
        <v>3583000000</v>
      </c>
    </row>
    <row r="8" spans="1:11" ht="12.75">
      <c r="A8" s="228" t="s">
        <v>253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1129000000</v>
      </c>
      <c r="K8" s="7">
        <v>1765000000</v>
      </c>
    </row>
    <row r="9" spans="1:11" ht="12.75">
      <c r="A9" s="228" t="s">
        <v>254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255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>
        <v>0</v>
      </c>
    </row>
    <row r="11" spans="1:11" ht="12.75">
      <c r="A11" s="228" t="s">
        <v>256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28" t="s">
        <v>284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1401000000</v>
      </c>
      <c r="K12" s="7">
        <v>877000000</v>
      </c>
    </row>
    <row r="13" spans="1:11" ht="12.75">
      <c r="A13" s="225" t="s">
        <v>115</v>
      </c>
      <c r="B13" s="226"/>
      <c r="C13" s="226"/>
      <c r="D13" s="226"/>
      <c r="E13" s="226"/>
      <c r="F13" s="226"/>
      <c r="G13" s="226"/>
      <c r="H13" s="226"/>
      <c r="I13" s="1">
        <v>7</v>
      </c>
      <c r="J13" s="62">
        <f>SUM(J7:J12)</f>
        <v>4627000000</v>
      </c>
      <c r="K13" s="53">
        <f>SUM(K7:K12)</f>
        <v>6225000000</v>
      </c>
    </row>
    <row r="14" spans="1:11" ht="12.75">
      <c r="A14" s="228" t="s">
        <v>285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639000000</v>
      </c>
      <c r="K14" s="7">
        <v>1258000000</v>
      </c>
    </row>
    <row r="15" spans="1:11" ht="12.75">
      <c r="A15" s="228" t="s">
        <v>286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2334000000</v>
      </c>
      <c r="K15" s="7">
        <v>644000000</v>
      </c>
    </row>
    <row r="16" spans="1:11" ht="12.75">
      <c r="A16" s="228" t="s">
        <v>287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775000000</v>
      </c>
      <c r="K16" s="7">
        <v>1809000000</v>
      </c>
    </row>
    <row r="17" spans="1:11" ht="12.75">
      <c r="A17" s="228" t="s">
        <v>288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904000000</v>
      </c>
      <c r="K17" s="7">
        <v>335000000</v>
      </c>
    </row>
    <row r="18" spans="1:11" ht="12.75">
      <c r="A18" s="225" t="s">
        <v>116</v>
      </c>
      <c r="B18" s="226"/>
      <c r="C18" s="226"/>
      <c r="D18" s="226"/>
      <c r="E18" s="226"/>
      <c r="F18" s="226"/>
      <c r="G18" s="226"/>
      <c r="H18" s="226"/>
      <c r="I18" s="1">
        <v>12</v>
      </c>
      <c r="J18" s="62">
        <f>SUM(J14:J17)</f>
        <v>4652000000</v>
      </c>
      <c r="K18" s="53">
        <f>SUM(K14:K17)</f>
        <v>4046000000</v>
      </c>
    </row>
    <row r="19" spans="1:11" ht="12.75">
      <c r="A19" s="225" t="s">
        <v>248</v>
      </c>
      <c r="B19" s="226"/>
      <c r="C19" s="226"/>
      <c r="D19" s="226"/>
      <c r="E19" s="226"/>
      <c r="F19" s="226"/>
      <c r="G19" s="226"/>
      <c r="H19" s="226"/>
      <c r="I19" s="1">
        <v>13</v>
      </c>
      <c r="J19" s="62">
        <f>IF(J13&gt;J18,J13-J18,0)</f>
        <v>0</v>
      </c>
      <c r="K19" s="53">
        <f>IF(K13&gt;K18,K13-K18,0)</f>
        <v>2179000000</v>
      </c>
    </row>
    <row r="20" spans="1:11" ht="12.75">
      <c r="A20" s="225" t="s">
        <v>249</v>
      </c>
      <c r="B20" s="226"/>
      <c r="C20" s="226"/>
      <c r="D20" s="226"/>
      <c r="E20" s="226"/>
      <c r="F20" s="226"/>
      <c r="G20" s="226"/>
      <c r="H20" s="226"/>
      <c r="I20" s="1">
        <v>14</v>
      </c>
      <c r="J20" s="62">
        <v>25000000</v>
      </c>
      <c r="K20" s="53">
        <f>IF(K18&gt;K13,K18-K13,0)</f>
        <v>0</v>
      </c>
    </row>
    <row r="21" spans="1:11" ht="12.75">
      <c r="A21" s="234" t="s">
        <v>117</v>
      </c>
      <c r="B21" s="250"/>
      <c r="C21" s="250"/>
      <c r="D21" s="250"/>
      <c r="E21" s="250"/>
      <c r="F21" s="250"/>
      <c r="G21" s="250"/>
      <c r="H21" s="250"/>
      <c r="I21" s="279"/>
      <c r="J21" s="279"/>
      <c r="K21" s="280"/>
    </row>
    <row r="22" spans="1:11" ht="12.75">
      <c r="A22" s="228" t="s">
        <v>136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6000000</v>
      </c>
      <c r="K22" s="7">
        <v>6000000</v>
      </c>
    </row>
    <row r="23" spans="1:11" ht="12.75">
      <c r="A23" s="228" t="s">
        <v>137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.75">
      <c r="A24" s="228" t="s">
        <v>138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139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4000000</v>
      </c>
      <c r="K25" s="7">
        <v>164000000</v>
      </c>
    </row>
    <row r="26" spans="1:11" ht="12.75">
      <c r="A26" s="228" t="s">
        <v>140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355000000</v>
      </c>
      <c r="K26" s="7">
        <v>8000000</v>
      </c>
    </row>
    <row r="27" spans="1:11" ht="12.75">
      <c r="A27" s="225" t="s">
        <v>126</v>
      </c>
      <c r="B27" s="226"/>
      <c r="C27" s="226"/>
      <c r="D27" s="226"/>
      <c r="E27" s="226"/>
      <c r="F27" s="226"/>
      <c r="G27" s="226"/>
      <c r="H27" s="226"/>
      <c r="I27" s="1">
        <v>20</v>
      </c>
      <c r="J27" s="62">
        <f>SUM(J22:J26)</f>
        <v>365000000</v>
      </c>
      <c r="K27" s="53">
        <f>SUM(K22:K26)</f>
        <v>178000000</v>
      </c>
    </row>
    <row r="28" spans="1:11" ht="12.75">
      <c r="A28" s="228" t="s">
        <v>73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1948000000</v>
      </c>
      <c r="K28" s="7">
        <v>817000000</v>
      </c>
    </row>
    <row r="29" spans="1:11" ht="12.75">
      <c r="A29" s="228" t="s">
        <v>74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267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>
        <v>972000000</v>
      </c>
    </row>
    <row r="31" spans="1:11" ht="12.75">
      <c r="A31" s="225" t="s">
        <v>233</v>
      </c>
      <c r="B31" s="226"/>
      <c r="C31" s="226"/>
      <c r="D31" s="226"/>
      <c r="E31" s="226"/>
      <c r="F31" s="226"/>
      <c r="G31" s="226"/>
      <c r="H31" s="226"/>
      <c r="I31" s="1">
        <v>24</v>
      </c>
      <c r="J31" s="62">
        <f>SUM(J28:J30)</f>
        <v>1948000000</v>
      </c>
      <c r="K31" s="53">
        <f>SUM(K28:K30)</f>
        <v>1789000000</v>
      </c>
    </row>
    <row r="32" spans="1:11" ht="12.75">
      <c r="A32" s="225" t="s">
        <v>250</v>
      </c>
      <c r="B32" s="226"/>
      <c r="C32" s="226"/>
      <c r="D32" s="226"/>
      <c r="E32" s="226"/>
      <c r="F32" s="226"/>
      <c r="G32" s="226"/>
      <c r="H32" s="226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25" t="s">
        <v>251</v>
      </c>
      <c r="B33" s="226"/>
      <c r="C33" s="226"/>
      <c r="D33" s="226"/>
      <c r="E33" s="226"/>
      <c r="F33" s="226"/>
      <c r="G33" s="226"/>
      <c r="H33" s="226"/>
      <c r="I33" s="1">
        <v>26</v>
      </c>
      <c r="J33" s="62">
        <f>IF(J31&gt;J27,J31-J27,0)</f>
        <v>1583000000</v>
      </c>
      <c r="K33" s="53">
        <f>IF(K31&gt;K27,K31-K27,0)</f>
        <v>1611000000</v>
      </c>
    </row>
    <row r="34" spans="1:11" ht="12.75">
      <c r="A34" s="234" t="s">
        <v>118</v>
      </c>
      <c r="B34" s="250"/>
      <c r="C34" s="250"/>
      <c r="D34" s="250"/>
      <c r="E34" s="250"/>
      <c r="F34" s="250"/>
      <c r="G34" s="250"/>
      <c r="H34" s="250"/>
      <c r="I34" s="279"/>
      <c r="J34" s="279"/>
      <c r="K34" s="280"/>
    </row>
    <row r="35" spans="1:11" ht="12.75">
      <c r="A35" s="228" t="s">
        <v>132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/>
      <c r="K35" s="7"/>
    </row>
    <row r="36" spans="1:11" ht="12.75">
      <c r="A36" s="228" t="s">
        <v>241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3634000000</v>
      </c>
      <c r="K36" s="7">
        <v>14489000000</v>
      </c>
    </row>
    <row r="37" spans="1:11" ht="12.75">
      <c r="A37" s="228" t="s">
        <v>242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3000000</v>
      </c>
      <c r="K37" s="7"/>
    </row>
    <row r="38" spans="1:11" ht="12.75">
      <c r="A38" s="225" t="s">
        <v>301</v>
      </c>
      <c r="B38" s="226"/>
      <c r="C38" s="226"/>
      <c r="D38" s="226"/>
      <c r="E38" s="226"/>
      <c r="F38" s="226"/>
      <c r="G38" s="226"/>
      <c r="H38" s="226"/>
      <c r="I38" s="1">
        <v>30</v>
      </c>
      <c r="J38" s="62">
        <f>SUM(J35:J37)</f>
        <v>3637000000</v>
      </c>
      <c r="K38" s="53">
        <f>SUM(K35:K37)</f>
        <v>14489000000</v>
      </c>
    </row>
    <row r="39" spans="1:11" ht="12.75">
      <c r="A39" s="228" t="s">
        <v>243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795000000</v>
      </c>
      <c r="K39" s="7">
        <v>14363000000</v>
      </c>
    </row>
    <row r="40" spans="1:11" ht="12.75">
      <c r="A40" s="228" t="s">
        <v>244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245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246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247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>
        <v>486000000</v>
      </c>
    </row>
    <row r="44" spans="1:11" ht="12.75">
      <c r="A44" s="225" t="s">
        <v>302</v>
      </c>
      <c r="B44" s="226"/>
      <c r="C44" s="226"/>
      <c r="D44" s="226"/>
      <c r="E44" s="226"/>
      <c r="F44" s="226"/>
      <c r="G44" s="226"/>
      <c r="H44" s="226"/>
      <c r="I44" s="1">
        <v>36</v>
      </c>
      <c r="J44" s="62">
        <f>SUM(J39:J43)</f>
        <v>795000000</v>
      </c>
      <c r="K44" s="53">
        <f>SUM(K39:K43)</f>
        <v>14849000000</v>
      </c>
    </row>
    <row r="45" spans="1:11" ht="12.75">
      <c r="A45" s="225" t="s">
        <v>268</v>
      </c>
      <c r="B45" s="226"/>
      <c r="C45" s="226"/>
      <c r="D45" s="226"/>
      <c r="E45" s="226"/>
      <c r="F45" s="226"/>
      <c r="G45" s="226"/>
      <c r="H45" s="226"/>
      <c r="I45" s="1">
        <v>37</v>
      </c>
      <c r="J45" s="62">
        <f>IF(J38&gt;J44,J38-J44,0)</f>
        <v>2842000000</v>
      </c>
      <c r="K45" s="53">
        <f>IF(K38&gt;K44,K38-K44,0)</f>
        <v>0</v>
      </c>
    </row>
    <row r="46" spans="1:11" ht="12.75">
      <c r="A46" s="225" t="s">
        <v>269</v>
      </c>
      <c r="B46" s="226"/>
      <c r="C46" s="226"/>
      <c r="D46" s="226"/>
      <c r="E46" s="226"/>
      <c r="F46" s="226"/>
      <c r="G46" s="226"/>
      <c r="H46" s="226"/>
      <c r="I46" s="1">
        <v>38</v>
      </c>
      <c r="J46" s="62">
        <f>IF(J44&gt;J38,J44-J38,0)</f>
        <v>0</v>
      </c>
      <c r="K46" s="53">
        <f>IF(K44&gt;K38,K44-K38,0)</f>
        <v>360000000</v>
      </c>
    </row>
    <row r="47" spans="1:11" ht="12.75">
      <c r="A47" s="228" t="s">
        <v>303</v>
      </c>
      <c r="B47" s="229"/>
      <c r="C47" s="229"/>
      <c r="D47" s="229"/>
      <c r="E47" s="229"/>
      <c r="F47" s="229"/>
      <c r="G47" s="229"/>
      <c r="H47" s="229"/>
      <c r="I47" s="1">
        <v>39</v>
      </c>
      <c r="J47" s="62">
        <f>IF(J19-J20+J32-J33+J45-J46&gt;0,J19-J20+J32-J33+J45-J46,0)</f>
        <v>1234000000</v>
      </c>
      <c r="K47" s="53">
        <f>IF(K19-K20+K32-K33+K45-K46&gt;0,K19-K20+K32-K33+K45-K46,0)</f>
        <v>208000000</v>
      </c>
    </row>
    <row r="48" spans="1:11" ht="12.75">
      <c r="A48" s="228" t="s">
        <v>304</v>
      </c>
      <c r="B48" s="229"/>
      <c r="C48" s="229"/>
      <c r="D48" s="229"/>
      <c r="E48" s="229"/>
      <c r="F48" s="229"/>
      <c r="G48" s="229"/>
      <c r="H48" s="229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28" t="s">
        <v>119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68000000</v>
      </c>
      <c r="K49" s="7">
        <v>260000000</v>
      </c>
    </row>
    <row r="50" spans="1:11" ht="12.75">
      <c r="A50" s="228" t="s">
        <v>133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J47</f>
        <v>1234000000</v>
      </c>
      <c r="K50" s="7">
        <v>222000000</v>
      </c>
    </row>
    <row r="51" spans="1:11" ht="12.75">
      <c r="A51" s="228" t="s">
        <v>134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40" t="s">
        <v>135</v>
      </c>
      <c r="B52" s="241"/>
      <c r="C52" s="241"/>
      <c r="D52" s="241"/>
      <c r="E52" s="241"/>
      <c r="F52" s="241"/>
      <c r="G52" s="241"/>
      <c r="H52" s="241"/>
      <c r="I52" s="4">
        <v>44</v>
      </c>
      <c r="J52" s="63">
        <f>J49+J50-J51</f>
        <v>1302000000</v>
      </c>
      <c r="K52" s="60">
        <f>K49+K50-K51</f>
        <v>482000000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7" t="s">
        <v>234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235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77" t="s">
        <v>292</v>
      </c>
      <c r="B4" s="277"/>
      <c r="C4" s="277"/>
      <c r="D4" s="277"/>
      <c r="E4" s="277"/>
      <c r="F4" s="277"/>
      <c r="G4" s="277"/>
      <c r="H4" s="277"/>
      <c r="I4" s="64" t="s">
        <v>12</v>
      </c>
      <c r="J4" s="65" t="s">
        <v>210</v>
      </c>
      <c r="K4" s="65" t="s">
        <v>211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0">
        <v>2</v>
      </c>
      <c r="J5" s="71" t="s">
        <v>16</v>
      </c>
      <c r="K5" s="71" t="s">
        <v>17</v>
      </c>
    </row>
    <row r="6" spans="1:11" ht="12.75">
      <c r="A6" s="234" t="s">
        <v>114</v>
      </c>
      <c r="B6" s="250"/>
      <c r="C6" s="250"/>
      <c r="D6" s="250"/>
      <c r="E6" s="250"/>
      <c r="F6" s="250"/>
      <c r="G6" s="250"/>
      <c r="H6" s="250"/>
      <c r="I6" s="279"/>
      <c r="J6" s="279"/>
      <c r="K6" s="280"/>
    </row>
    <row r="7" spans="1:11" ht="12.75">
      <c r="A7" s="228" t="s">
        <v>29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.75">
      <c r="A8" s="228" t="s">
        <v>77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.75">
      <c r="A9" s="228" t="s">
        <v>78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79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.75">
      <c r="A11" s="228" t="s">
        <v>80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.75">
      <c r="A12" s="225" t="s">
        <v>28</v>
      </c>
      <c r="B12" s="226"/>
      <c r="C12" s="226"/>
      <c r="D12" s="226"/>
      <c r="E12" s="226"/>
      <c r="F12" s="226"/>
      <c r="G12" s="226"/>
      <c r="H12" s="226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8" t="s">
        <v>81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.75">
      <c r="A14" s="228" t="s">
        <v>82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.75">
      <c r="A15" s="228" t="s">
        <v>83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.75">
      <c r="A16" s="228" t="s">
        <v>84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.75">
      <c r="A17" s="228" t="s">
        <v>85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.75">
      <c r="A18" s="228" t="s">
        <v>86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.75">
      <c r="A19" s="225" t="s">
        <v>280</v>
      </c>
      <c r="B19" s="226"/>
      <c r="C19" s="226"/>
      <c r="D19" s="226"/>
      <c r="E19" s="226"/>
      <c r="F19" s="226"/>
      <c r="G19" s="226"/>
      <c r="H19" s="226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25" t="s">
        <v>66</v>
      </c>
      <c r="B20" s="283"/>
      <c r="C20" s="283"/>
      <c r="D20" s="283"/>
      <c r="E20" s="283"/>
      <c r="F20" s="283"/>
      <c r="G20" s="283"/>
      <c r="H20" s="284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31" t="s">
        <v>67</v>
      </c>
      <c r="B21" s="281"/>
      <c r="C21" s="281"/>
      <c r="D21" s="281"/>
      <c r="E21" s="281"/>
      <c r="F21" s="281"/>
      <c r="G21" s="281"/>
      <c r="H21" s="282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34" t="s">
        <v>117</v>
      </c>
      <c r="B22" s="250"/>
      <c r="C22" s="250"/>
      <c r="D22" s="250"/>
      <c r="E22" s="250"/>
      <c r="F22" s="250"/>
      <c r="G22" s="250"/>
      <c r="H22" s="250"/>
      <c r="I22" s="279"/>
      <c r="J22" s="279"/>
      <c r="K22" s="280"/>
    </row>
    <row r="23" spans="1:11" ht="12.75">
      <c r="A23" s="228" t="s">
        <v>123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.75">
      <c r="A24" s="228" t="s">
        <v>124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212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.75">
      <c r="A26" s="228" t="s">
        <v>213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.75">
      <c r="A27" s="228" t="s">
        <v>125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.75">
      <c r="A28" s="225" t="s">
        <v>72</v>
      </c>
      <c r="B28" s="226"/>
      <c r="C28" s="226"/>
      <c r="D28" s="226"/>
      <c r="E28" s="226"/>
      <c r="F28" s="226"/>
      <c r="G28" s="226"/>
      <c r="H28" s="226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8" t="s">
        <v>230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231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.75">
      <c r="A31" s="228" t="s">
        <v>232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.75">
      <c r="A32" s="225" t="s">
        <v>281</v>
      </c>
      <c r="B32" s="226"/>
      <c r="C32" s="226"/>
      <c r="D32" s="226"/>
      <c r="E32" s="226"/>
      <c r="F32" s="226"/>
      <c r="G32" s="226"/>
      <c r="H32" s="226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25" t="s">
        <v>68</v>
      </c>
      <c r="B33" s="226"/>
      <c r="C33" s="226"/>
      <c r="D33" s="226"/>
      <c r="E33" s="226"/>
      <c r="F33" s="226"/>
      <c r="G33" s="226"/>
      <c r="H33" s="226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25" t="s">
        <v>69</v>
      </c>
      <c r="B34" s="226"/>
      <c r="C34" s="226"/>
      <c r="D34" s="226"/>
      <c r="E34" s="226"/>
      <c r="F34" s="226"/>
      <c r="G34" s="226"/>
      <c r="H34" s="226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34" t="s">
        <v>118</v>
      </c>
      <c r="B35" s="250"/>
      <c r="C35" s="250"/>
      <c r="D35" s="250"/>
      <c r="E35" s="250"/>
      <c r="F35" s="250"/>
      <c r="G35" s="250"/>
      <c r="H35" s="250"/>
      <c r="I35" s="279">
        <v>0</v>
      </c>
      <c r="J35" s="279"/>
      <c r="K35" s="280"/>
    </row>
    <row r="36" spans="1:11" ht="12.75">
      <c r="A36" s="228" t="s">
        <v>132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.75">
      <c r="A37" s="228" t="s">
        <v>241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.75">
      <c r="A38" s="228" t="s">
        <v>242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.75">
      <c r="A39" s="225" t="s">
        <v>282</v>
      </c>
      <c r="B39" s="226"/>
      <c r="C39" s="226"/>
      <c r="D39" s="226"/>
      <c r="E39" s="226"/>
      <c r="F39" s="226"/>
      <c r="G39" s="226"/>
      <c r="H39" s="226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8" t="s">
        <v>243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244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245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246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.75">
      <c r="A44" s="228" t="s">
        <v>247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.75">
      <c r="A45" s="225" t="s">
        <v>106</v>
      </c>
      <c r="B45" s="226"/>
      <c r="C45" s="226"/>
      <c r="D45" s="226"/>
      <c r="E45" s="226"/>
      <c r="F45" s="226"/>
      <c r="G45" s="226"/>
      <c r="H45" s="226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25" t="s">
        <v>120</v>
      </c>
      <c r="B46" s="226"/>
      <c r="C46" s="226"/>
      <c r="D46" s="226"/>
      <c r="E46" s="226"/>
      <c r="F46" s="226"/>
      <c r="G46" s="226"/>
      <c r="H46" s="226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25" t="s">
        <v>121</v>
      </c>
      <c r="B47" s="226"/>
      <c r="C47" s="226"/>
      <c r="D47" s="226"/>
      <c r="E47" s="226"/>
      <c r="F47" s="226"/>
      <c r="G47" s="226"/>
      <c r="H47" s="226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25" t="s">
        <v>107</v>
      </c>
      <c r="B48" s="226"/>
      <c r="C48" s="226"/>
      <c r="D48" s="226"/>
      <c r="E48" s="226"/>
      <c r="F48" s="226"/>
      <c r="G48" s="226"/>
      <c r="H48" s="226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5" t="s">
        <v>266</v>
      </c>
      <c r="B49" s="226"/>
      <c r="C49" s="226"/>
      <c r="D49" s="226"/>
      <c r="E49" s="226"/>
      <c r="F49" s="226"/>
      <c r="G49" s="226"/>
      <c r="H49" s="226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5" t="s">
        <v>119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133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134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1" t="s">
        <v>135</v>
      </c>
      <c r="B53" s="232"/>
      <c r="C53" s="232"/>
      <c r="D53" s="232"/>
      <c r="E53" s="232"/>
      <c r="F53" s="232"/>
      <c r="G53" s="232"/>
      <c r="H53" s="232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workbookViewId="0" topLeftCell="A1">
      <selection activeCell="P21" sqref="P2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6" width="6.8515625" style="74" customWidth="1"/>
    <col min="7" max="8" width="9.140625" style="74" hidden="1" customWidth="1"/>
    <col min="9" max="9" width="9.140625" style="74" customWidth="1"/>
    <col min="10" max="11" width="11.7109375" style="74" bestFit="1" customWidth="1"/>
    <col min="12" max="16384" width="9.140625" style="74" customWidth="1"/>
  </cols>
  <sheetData>
    <row r="1" spans="1:12" ht="12.75">
      <c r="A1" s="303" t="s">
        <v>14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L1" s="73"/>
    </row>
    <row r="2" spans="1:12" ht="15.75">
      <c r="A2" s="42"/>
      <c r="B2" s="72"/>
      <c r="C2" s="288" t="s">
        <v>15</v>
      </c>
      <c r="D2" s="288"/>
      <c r="E2" s="75">
        <v>40544</v>
      </c>
      <c r="F2" s="43" t="s">
        <v>174</v>
      </c>
      <c r="G2" s="289">
        <v>40816</v>
      </c>
      <c r="H2" s="290"/>
      <c r="I2" s="75">
        <v>40816</v>
      </c>
      <c r="J2" s="72"/>
      <c r="K2" s="72"/>
      <c r="L2" s="76"/>
    </row>
    <row r="3" spans="1:11" ht="23.25">
      <c r="A3" s="291" t="s">
        <v>292</v>
      </c>
      <c r="B3" s="291"/>
      <c r="C3" s="291"/>
      <c r="D3" s="291"/>
      <c r="E3" s="291"/>
      <c r="F3" s="291"/>
      <c r="G3" s="291"/>
      <c r="H3" s="291"/>
      <c r="I3" s="79" t="s">
        <v>196</v>
      </c>
      <c r="J3" s="80" t="s">
        <v>108</v>
      </c>
      <c r="K3" s="80" t="s">
        <v>109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2">
        <v>2</v>
      </c>
      <c r="J4" s="81" t="s">
        <v>16</v>
      </c>
      <c r="K4" s="81" t="s">
        <v>17</v>
      </c>
    </row>
    <row r="5" spans="1:11" ht="12.75">
      <c r="A5" s="293" t="s">
        <v>18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9000000000</v>
      </c>
      <c r="K5" s="45">
        <v>9000000000</v>
      </c>
    </row>
    <row r="6" spans="1:11" ht="12.75">
      <c r="A6" s="293" t="s">
        <v>19</v>
      </c>
      <c r="B6" s="294"/>
      <c r="C6" s="294"/>
      <c r="D6" s="294"/>
      <c r="E6" s="294"/>
      <c r="F6" s="294"/>
      <c r="G6" s="294"/>
      <c r="H6" s="294"/>
      <c r="I6" s="44">
        <v>2</v>
      </c>
      <c r="J6" s="46"/>
      <c r="K6" s="46"/>
    </row>
    <row r="7" spans="1:11" ht="12.75">
      <c r="A7" s="293" t="s">
        <v>20</v>
      </c>
      <c r="B7" s="294"/>
      <c r="C7" s="294"/>
      <c r="D7" s="294"/>
      <c r="E7" s="294"/>
      <c r="F7" s="294"/>
      <c r="G7" s="294"/>
      <c r="H7" s="294"/>
      <c r="I7" s="44">
        <v>3</v>
      </c>
      <c r="J7" s="46">
        <v>1952000000</v>
      </c>
      <c r="K7" s="46">
        <v>1838000000</v>
      </c>
    </row>
    <row r="8" spans="1:11" ht="12.75">
      <c r="A8" s="293" t="s">
        <v>21</v>
      </c>
      <c r="B8" s="294"/>
      <c r="C8" s="294"/>
      <c r="D8" s="294"/>
      <c r="E8" s="294"/>
      <c r="F8" s="294"/>
      <c r="G8" s="294"/>
      <c r="H8" s="294"/>
      <c r="I8" s="44">
        <v>4</v>
      </c>
      <c r="J8" s="46">
        <v>-211000000</v>
      </c>
      <c r="K8" s="46">
        <v>1076000000</v>
      </c>
    </row>
    <row r="9" spans="1:11" ht="12.75">
      <c r="A9" s="293" t="s">
        <v>22</v>
      </c>
      <c r="B9" s="294"/>
      <c r="C9" s="294"/>
      <c r="D9" s="294"/>
      <c r="E9" s="294"/>
      <c r="F9" s="294"/>
      <c r="G9" s="294"/>
      <c r="H9" s="294"/>
      <c r="I9" s="44">
        <v>5</v>
      </c>
      <c r="J9" s="46">
        <v>1767000000</v>
      </c>
      <c r="K9" s="46">
        <v>2900000000</v>
      </c>
    </row>
    <row r="10" spans="1:11" ht="12.75">
      <c r="A10" s="293" t="s">
        <v>327</v>
      </c>
      <c r="B10" s="294"/>
      <c r="C10" s="294"/>
      <c r="D10" s="294"/>
      <c r="E10" s="294"/>
      <c r="F10" s="294"/>
      <c r="G10" s="294"/>
      <c r="H10" s="294"/>
      <c r="I10" s="44">
        <v>6</v>
      </c>
      <c r="J10" s="46"/>
      <c r="K10" s="46"/>
    </row>
    <row r="11" spans="1:11" ht="12.75">
      <c r="A11" s="293" t="s">
        <v>328</v>
      </c>
      <c r="B11" s="294"/>
      <c r="C11" s="294"/>
      <c r="D11" s="294"/>
      <c r="E11" s="294"/>
      <c r="F11" s="294"/>
      <c r="G11" s="294"/>
      <c r="H11" s="294"/>
      <c r="I11" s="44">
        <v>7</v>
      </c>
      <c r="J11" s="46"/>
      <c r="K11" s="46"/>
    </row>
    <row r="12" spans="1:11" ht="12.75">
      <c r="A12" s="293" t="s">
        <v>329</v>
      </c>
      <c r="B12" s="294"/>
      <c r="C12" s="294"/>
      <c r="D12" s="294"/>
      <c r="E12" s="294"/>
      <c r="F12" s="294"/>
      <c r="G12" s="294"/>
      <c r="H12" s="294"/>
      <c r="I12" s="44">
        <v>8</v>
      </c>
      <c r="J12" s="46">
        <v>27000000</v>
      </c>
      <c r="K12" s="46">
        <v>-30000000</v>
      </c>
    </row>
    <row r="13" spans="1:11" ht="12.75">
      <c r="A13" s="293" t="s">
        <v>330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/>
      <c r="K13" s="46"/>
    </row>
    <row r="14" spans="1:11" ht="12.75">
      <c r="A14" s="295" t="s">
        <v>331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7">
        <f>SUM(J5:J13)</f>
        <v>12535000000</v>
      </c>
      <c r="K14" s="77">
        <f>SUM(K5:K13)</f>
        <v>14784000000</v>
      </c>
    </row>
    <row r="15" spans="1:11" ht="12.75">
      <c r="A15" s="293" t="s">
        <v>332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/>
      <c r="K15" s="46">
        <f>RDG!L57</f>
        <v>-170000000</v>
      </c>
    </row>
    <row r="16" spans="1:11" ht="12.75">
      <c r="A16" s="293" t="s">
        <v>333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334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189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190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191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/>
      <c r="K20" s="46">
        <f>K9</f>
        <v>2900000000</v>
      </c>
    </row>
    <row r="21" spans="1:11" ht="12.75">
      <c r="A21" s="295" t="s">
        <v>192</v>
      </c>
      <c r="B21" s="296"/>
      <c r="C21" s="296"/>
      <c r="D21" s="296"/>
      <c r="E21" s="296"/>
      <c r="F21" s="296"/>
      <c r="G21" s="296"/>
      <c r="H21" s="296"/>
      <c r="I21" s="44">
        <v>17</v>
      </c>
      <c r="J21" s="78">
        <f>SUM(J15:J20)</f>
        <v>0</v>
      </c>
      <c r="K21" s="78">
        <f>SUM(K15:K20)</f>
        <v>2730000000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7" t="s">
        <v>193</v>
      </c>
      <c r="B23" s="298"/>
      <c r="C23" s="298"/>
      <c r="D23" s="298"/>
      <c r="E23" s="298"/>
      <c r="F23" s="298"/>
      <c r="G23" s="298"/>
      <c r="H23" s="298"/>
      <c r="I23" s="47">
        <v>18</v>
      </c>
      <c r="J23" s="130"/>
      <c r="K23" s="130"/>
    </row>
    <row r="24" spans="1:11" ht="17.25" customHeight="1">
      <c r="A24" s="299" t="s">
        <v>194</v>
      </c>
      <c r="B24" s="300"/>
      <c r="C24" s="300"/>
      <c r="D24" s="300"/>
      <c r="E24" s="300"/>
      <c r="F24" s="300"/>
      <c r="G24" s="300"/>
      <c r="H24" s="300"/>
      <c r="I24" s="48">
        <v>19</v>
      </c>
      <c r="J24" s="78"/>
      <c r="K24" s="78"/>
    </row>
    <row r="25" spans="1:11" ht="30" customHeight="1">
      <c r="A25" s="301" t="s">
        <v>195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13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207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6"/>
    </row>
    <row r="6" spans="1:10" ht="12.75" customHeight="1">
      <c r="A6" s="314"/>
      <c r="B6" s="315"/>
      <c r="C6" s="315"/>
      <c r="D6" s="315"/>
      <c r="E6" s="315"/>
      <c r="F6" s="315"/>
      <c r="G6" s="315"/>
      <c r="H6" s="315"/>
      <c r="I6" s="315"/>
      <c r="J6" s="316"/>
    </row>
    <row r="7" spans="1:10" ht="12.75" customHeight="1">
      <c r="A7" s="314"/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 customHeight="1">
      <c r="A8" s="314"/>
      <c r="B8" s="315"/>
      <c r="C8" s="315"/>
      <c r="D8" s="315"/>
      <c r="E8" s="315"/>
      <c r="F8" s="315"/>
      <c r="G8" s="315"/>
      <c r="H8" s="315"/>
      <c r="I8" s="315"/>
      <c r="J8" s="316"/>
    </row>
    <row r="9" spans="1:10" ht="12.75" customHeight="1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2.7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mdevosic</cp:lastModifiedBy>
  <cp:lastPrinted>2011-10-25T06:44:12Z</cp:lastPrinted>
  <dcterms:created xsi:type="dcterms:W3CDTF">2008-10-17T11:51:54Z</dcterms:created>
  <dcterms:modified xsi:type="dcterms:W3CDTF">2011-10-31T11:30:33Z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