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<sst xmlns="http://schemas.openxmlformats.org/spreadsheetml/2006/main" count="397" uniqueCount="346">
  <si>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</si>
  <si>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</si>
  <si>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</si>
  <si>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</si>
  <si>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</si>
  <si>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</si>
  <si>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</si>
  <si>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</si>
  <si>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</si>
  <si>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</si>
  <si>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</si>
  <si>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</si>
  <si>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</si>
  <si>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</si>
  <si>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</si>
  <si>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</si>
  <si>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</si>
  <si>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</si>
  <si>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</si>
  <si>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</si>
  <si>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</si>
  <si>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</si>
  <si>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</si>
  <si>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</si>
  <si>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</si>
  <si>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</si>
  <si>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</si>
  <si>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</si>
  <si>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</si>
  <si>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</si>
  <si>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</si>
  <si>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</si>
  <si>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</si>
  <si>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</si>
  <si>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</si>
  <si>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</si>
  <si>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</si>
  <si>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</si>
  <si>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</si>
  <si>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</si>
  <si>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</si>
  <si>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</si>
  <si>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</si>
  <si>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</si>
  <si>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</si>
  <si>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</si>
  <si>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</si>
  <si>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</si>
  <si>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</si>
  <si>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</si>
  <si>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</si>
  <si>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</si>
  <si>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</si>
  <si>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</si>
  <si>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</si>
  <si>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</si>
  <si>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</si>
  <si>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</si>
  <si>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</si>
  <si>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</si>
  <si>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</si>
  <si>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</si>
  <si>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</si>
  <si>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</si>
  <si>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</si>
  <si>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</si>
  <si>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</si>
  <si>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</si>
  <si>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</si>
  <si>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</si>
  <si>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</si>
  <si>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</si>
  <si>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</si>
  <si>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</si>
  <si>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</si>
  <si>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</si>
  <si>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</si>
  <si>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</si>
  <si>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</si>
  <si>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</si>
  <si>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</si>
  <si>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</si>
  <si>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</si>
  <si>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</si>
  <si>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</si>
  <si>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</si>
  <si>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</si>
  <si>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</si>
  <si>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</si>
  <si>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</si>
  <si>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</si>
  <si>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</si>
  <si>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</si>
  <si>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</si>
  <si>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</si>
  <si>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</si>
  <si>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</si>
  <si>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</si>
  <si>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</si>
  <si>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</si>
  <si>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</si>
  <si>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</si>
  <si>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</si>
  <si>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</si>
  <si>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</si>
  <si>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</si>
  <si>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</si>
  <si>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</si>
  <si>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</si>
  <si>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</si>
  <si>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</si>
  <si>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</si>
  <si>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</si>
  <si>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</si>
  <si>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</si>
  <si>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</si>
  <si>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</si>
  <si>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</si>
  <si>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</si>
  <si>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</si>
  <si>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</si>
  <si>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</si>
  <si>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</si>
  <si>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</si>
  <si>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</si>
  <si>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</si>
  <si>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</si>
  <si>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</si>
  <si>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</si>
  <si>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</si>
  <si>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</si>
  <si>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</si>
  <si>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</si>
  <si>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</si>
  <si>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</si>
  <si>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</si>
  <si>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</si>
  <si>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</si>
  <si>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</si>
  <si>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</si>
  <si>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</si>
  <si>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</si>
  <si>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</si>
  <si>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</si>
  <si>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</si>
  <si>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</si>
  <si>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</si>
  <si>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</si>
  <si>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</si>
  <si>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</si>
  <si>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</si>
  <si>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</si>
  <si>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</si>
  <si>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</si>
  <si>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</si>
  <si>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</si>
  <si>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</si>
  <si>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</si>
  <si>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</si>
  <si>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</si>
  <si>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</si>
  <si>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</si>
  <si>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</si>
  <si>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</si>
  <si>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</si>
  <si>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</si>
  <si>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</si>
  <si>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</si>
  <si>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</si>
  <si>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</si>
  <si>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</si>
  <si>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</si>
  <si>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</si>
  <si>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</si>
  <si>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</si>
  <si>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</si>
  <si>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</si>
  <si>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</si>
  <si>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</si>
  <si>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</si>
  <si>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</si>
  <si>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</si>
  <si>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</si>
  <si>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</si>
  <si>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</si>
  <si>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</si>
  <si>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</si>
  <si>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</si>
  <si>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</si>
  <si>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</si>
  <si>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</si>
  <si>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</si>
  <si>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</si>
  <si>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</si>
  <si>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</si>
  <si>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</si>
  <si>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</si>
  <si>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</si>
  <si>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</si>
  <si>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</si>
  <si>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</si>
  <si>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</si>
  <si>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</si>
  <si>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</si>
  <si>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</si>
  <si>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</si>
  <si>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</si>
  <si>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</si>
  <si>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</si>
  <si>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</si>
  <si>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</si>
  <si>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</si>
  <si>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</si>
  <si>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</si>
  <si>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</si>
  <si>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</si>
  <si>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</si>
  <si>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</si>
  <si>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</si>
  <si>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</si>
  <si>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</si>
  <si>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</si>
  <si>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</si>
  <si>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</si>
  <si>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</si>
  <si>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</si>
  <si>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</si>
  <si>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</si>
  <si>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</si>
  <si>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</si>
  <si>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</si>
  <si>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</si>
  <si>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</si>
  <si>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</si>
  <si>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</si>
  <si>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</si>
  <si>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</si>
  <si>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</si>
  <si>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</si>
  <si>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</si>
  <si>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</si>
  <si>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</si>
  <si>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</si>
  <si>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</si>
  <si>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</si>
  <si>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</si>
  <si>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</si>
  <si>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</si>
  <si>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</si>
  <si>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</si>
  <si>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</si>
  <si>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</si>
  <si>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</si>
  <si>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</si>
  <si>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</si>
  <si>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</si>
  <si>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</si>
  <si>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</si>
  <si>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</si>
  <si>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</si>
  <si>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</si>
  <si>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</si>
  <si>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</si>
  <si>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</si>
  <si>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</si>
  <si>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</si>
  <si>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</si>
  <si>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</si>
  <si>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</si>
  <si>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</si>
  <si>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</si>
  <si>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</si>
  <si>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</si>
  <si>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</si>
  <si>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</si>
  <si>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</si>
  <si>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</si>
  <si>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</si>
  <si>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</si>
  <si>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</si>
  <si>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</si>
  <si>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</si>
  <si>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</si>
  <si>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</si>
  <si>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</si>
  <si>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</si>
  <si>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</si>
  <si>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</si>
  <si>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</si>
  <si>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</si>
  <si>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</si>
  <si>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</si>
  <si>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</si>
  <si>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</si>
  <si>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</si>
  <si>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</si>
  <si>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</si>
  <si>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</si>
  <si>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</si>
  <si>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</si>
  <si>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</si>
  <si>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</si>
  <si>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</si>
  <si>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</si>
  <si>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</si>
  <si>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</si>
  <si>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</si>
  <si>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</si>
  <si>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</si>
  <si>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</si>
  <si>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</si>
  <si>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</si>
  <si>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</si>
  <si>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</si>
  <si>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</si>
  <si>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</si>
  <si>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</si>
  <si>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</si>
  <si>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</si>
  <si>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</si>
  <si>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</si>
  <si>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</si>
  <si>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</si>
  <si>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03311953</t>
  </si>
  <si>
    <t>060032302</t>
  </si>
  <si>
    <t>05951496767</t>
  </si>
  <si>
    <t>ILIRIJA d.d.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</si>
  <si>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</si>
  <si>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</si>
  <si>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</si>
  <si>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</si>
  <si>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</si>
  <si>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</si>
  <si>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</si>
  <si>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ZORKA STRPIĆ</t>
  </si>
  <si>
    <t>023/383178</t>
  </si>
  <si>
    <t>023/384564</t>
  </si>
  <si>
    <t>zorkas@ilirijabiograd.com</t>
  </si>
  <si>
    <t>RAŽNJEVIĆ GORAN</t>
  </si>
  <si>
    <t>stanje na dan 30.06.2018.</t>
  </si>
  <si>
    <t>Obveznik:  ILIRIJA d.d. BIOGRAD NA MORU</t>
  </si>
  <si>
    <t xml:space="preserve">u razdoblju 01.01.2018. do 30.06.2018. </t>
  </si>
  <si>
    <t xml:space="preserve">Obveznik: ILIRIJA d.d. </t>
  </si>
  <si>
    <t>Obveznik: ILIRIJA d.d. BIOGRAD NA MORU</t>
  </si>
  <si>
    <t>01.01.2018.</t>
  </si>
  <si>
    <t>30.06.2018.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</si>
</sst>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C25">
      <selection activeCell="F10" sqref="F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43101</v>
      </c>
      <c r="F2" s="12"/>
      <c r="G2" s="13" t="s">
        <v>250</v>
      </c>
      <c r="H2" s="120">
        <v>43281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23210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22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13</v>
      </c>
      <c r="D24" s="152" t="s">
        <v>331</v>
      </c>
      <c r="E24" s="163"/>
      <c r="F24" s="163"/>
      <c r="G24" s="164"/>
      <c r="H24" s="51" t="s">
        <v>261</v>
      </c>
      <c r="I24" s="122">
        <v>414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21">
      <selection activeCell="K113" sqref="K1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340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409904850</v>
      </c>
      <c r="K8" s="53">
        <f>K9+K16+K26+K35+K39</f>
        <v>435925603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296247</v>
      </c>
      <c r="K9" s="53">
        <f>SUM(K10:K15)</f>
        <v>257218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296247</v>
      </c>
      <c r="K15" s="7">
        <v>257218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409568603</v>
      </c>
      <c r="K16" s="53">
        <f>SUM(K17:K25)</f>
        <v>435629691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42341027</v>
      </c>
      <c r="K17" s="7">
        <v>43295283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231030113</v>
      </c>
      <c r="K18" s="7">
        <v>244595625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41845865</v>
      </c>
      <c r="K19" s="7">
        <v>55419366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1052004</v>
      </c>
      <c r="K22" s="7">
        <v>603101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13918761</v>
      </c>
      <c r="K23" s="7">
        <v>13555172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79380833</v>
      </c>
      <c r="K25" s="7">
        <v>78161144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40000</v>
      </c>
      <c r="K26" s="53">
        <v>38694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40000</v>
      </c>
      <c r="K27" s="7">
        <v>38694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22996967</v>
      </c>
      <c r="K40" s="53">
        <f>K41+K49+K56+K64</f>
        <v>22894723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2722549</v>
      </c>
      <c r="K41" s="53">
        <f>SUM(K42:K48)</f>
        <v>2896949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2722549</v>
      </c>
      <c r="K42" s="7">
        <v>2896949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17639901</v>
      </c>
      <c r="K49" s="53">
        <f>SUM(K50:K55)</f>
        <v>17360656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15421009</v>
      </c>
      <c r="K51" s="7">
        <v>14248542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616248</v>
      </c>
      <c r="K53" s="7">
        <v>860947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1602644</v>
      </c>
      <c r="K54" s="7">
        <v>2251167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2389547</v>
      </c>
      <c r="K56" s="53">
        <f>SUM(K57:K63)</f>
        <v>2338065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2389547</v>
      </c>
      <c r="K62" s="7">
        <v>2338065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244970</v>
      </c>
      <c r="K64" s="7">
        <v>299053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2506337</v>
      </c>
      <c r="K65" s="7">
        <v>2187869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435408154</v>
      </c>
      <c r="K66" s="53">
        <f>K7+K8+K40+K65</f>
        <v>461008195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284842454</v>
      </c>
      <c r="K69" s="54">
        <f>K70+K71+K72+K78+K79+K82+K85</f>
        <v>305291785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205146480</v>
      </c>
      <c r="K70" s="7">
        <v>229146480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26723874</v>
      </c>
      <c r="K71" s="7">
        <v>2932389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23435964</v>
      </c>
      <c r="K72" s="53">
        <f>K73+K74-K75+K76+K77</f>
        <v>26160414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9477986</v>
      </c>
      <c r="K73" s="7">
        <v>12477986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6975716</v>
      </c>
      <c r="K74" s="7">
        <v>6975716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540417</v>
      </c>
      <c r="K75" s="7">
        <v>815967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7522679</v>
      </c>
      <c r="K77" s="7">
        <v>7522679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14361050</v>
      </c>
      <c r="K79" s="53">
        <f>K80-K81</f>
        <v>30744583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14361050</v>
      </c>
      <c r="K80" s="7">
        <v>30744583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15175086</v>
      </c>
      <c r="K82" s="53">
        <f>K83-K84</f>
        <v>16307919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15175086</v>
      </c>
      <c r="K83" s="7">
        <v>16307919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112141652</v>
      </c>
      <c r="K90" s="53">
        <f>SUM(K91:K99)</f>
        <v>111856456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112141652</v>
      </c>
      <c r="K93" s="7">
        <v>111856456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28505552</v>
      </c>
      <c r="K100" s="53">
        <f>SUM(K101:K112)</f>
        <v>34058522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7413421</v>
      </c>
      <c r="K103" s="7">
        <v>6011321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9994764</v>
      </c>
      <c r="K105" s="7">
        <v>14532324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2183311</v>
      </c>
      <c r="K108" s="7">
        <v>3244090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4337522</v>
      </c>
      <c r="K109" s="7">
        <v>4280129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4576534</v>
      </c>
      <c r="K112" s="7">
        <v>5990658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9918496</v>
      </c>
      <c r="K113" s="7">
        <v>9801432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435408154</v>
      </c>
      <c r="K114" s="53">
        <f>K69+K86+K90+K100+K113</f>
        <v>461008195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60835505</v>
      </c>
      <c r="K7" s="54">
        <f>SUM(K8:K9)</f>
        <v>40193138</v>
      </c>
      <c r="L7" s="54">
        <f>SUM(L8:L9)</f>
        <v>66358981</v>
      </c>
      <c r="M7" s="54">
        <f>SUM(M8:M9)</f>
        <v>42628332.96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60705364</v>
      </c>
      <c r="K8" s="7">
        <v>40188178</v>
      </c>
      <c r="L8" s="7">
        <v>65962366</v>
      </c>
      <c r="M8" s="7">
        <v>42609208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130141</v>
      </c>
      <c r="K9" s="7">
        <v>4960</v>
      </c>
      <c r="L9" s="7">
        <v>396615</v>
      </c>
      <c r="M9" s="7">
        <v>19124.96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43521697</v>
      </c>
      <c r="K10" s="53">
        <f>K11+K12+K16+K20+K21+K22+K25+K26</f>
        <v>26650487</v>
      </c>
      <c r="L10" s="53">
        <f>L11+L12+L16+L20+L21+L22+L25+L26</f>
        <v>47746875</v>
      </c>
      <c r="M10" s="53">
        <f>M11+M12+M16+M20+M21+M22+M25+M26</f>
        <v>28271415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15117581</v>
      </c>
      <c r="K12" s="53">
        <f>SUM(K13:K15)</f>
        <v>9960841</v>
      </c>
      <c r="L12" s="53">
        <f>SUM(L13:L15)</f>
        <v>15842752</v>
      </c>
      <c r="M12" s="53">
        <f>SUM(M13:M15)</f>
        <v>10376376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8782119</v>
      </c>
      <c r="K13" s="7">
        <v>6709575</v>
      </c>
      <c r="L13" s="7">
        <v>8750181</v>
      </c>
      <c r="M13" s="7">
        <v>6209171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6335462</v>
      </c>
      <c r="K15" s="7">
        <v>3251266</v>
      </c>
      <c r="L15" s="7">
        <v>7092571</v>
      </c>
      <c r="M15" s="7">
        <v>4167205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15435977</v>
      </c>
      <c r="K16" s="53">
        <f>SUM(K17:K19)</f>
        <v>9304664</v>
      </c>
      <c r="L16" s="53">
        <f>SUM(L17:L19)</f>
        <v>16639195</v>
      </c>
      <c r="M16" s="53">
        <f>SUM(M17:M19)</f>
        <v>9817732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9382942</v>
      </c>
      <c r="K17" s="7">
        <v>5693155</v>
      </c>
      <c r="L17" s="7">
        <v>10021798</v>
      </c>
      <c r="M17" s="7">
        <v>5952832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3787678</v>
      </c>
      <c r="K18" s="7">
        <v>2245977</v>
      </c>
      <c r="L18" s="7">
        <v>4174208</v>
      </c>
      <c r="M18" s="7">
        <v>2422812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2265357</v>
      </c>
      <c r="K19" s="7">
        <v>1365532</v>
      </c>
      <c r="L19" s="7">
        <v>2443189</v>
      </c>
      <c r="M19" s="7">
        <v>1442088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5100667</v>
      </c>
      <c r="K20" s="7">
        <v>2549455</v>
      </c>
      <c r="L20" s="7">
        <v>5577738</v>
      </c>
      <c r="M20" s="7">
        <v>2788869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7867472</v>
      </c>
      <c r="K21" s="7">
        <v>4835527</v>
      </c>
      <c r="L21" s="7">
        <v>9687190</v>
      </c>
      <c r="M21" s="7">
        <v>5288438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46581</v>
      </c>
      <c r="K27" s="53">
        <f>SUM(K28:K32)</f>
        <v>14035</v>
      </c>
      <c r="L27" s="53">
        <f>SUM(L28:L32)</f>
        <v>41311</v>
      </c>
      <c r="M27" s="53">
        <f>SUM(M28:M32)</f>
        <v>19125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46581</v>
      </c>
      <c r="K29" s="7">
        <v>14035</v>
      </c>
      <c r="L29" s="7">
        <v>41311</v>
      </c>
      <c r="M29" s="7">
        <v>19125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2185303</v>
      </c>
      <c r="K33" s="53">
        <f>SUM(K34:K37)</f>
        <v>1064271</v>
      </c>
      <c r="L33" s="53">
        <v>2345498</v>
      </c>
      <c r="M33" s="53">
        <f>SUM(M34:M37)</f>
        <v>1243598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2185303</v>
      </c>
      <c r="K35" s="7">
        <v>1064271</v>
      </c>
      <c r="L35" s="7">
        <v>2345498</v>
      </c>
      <c r="M35" s="7">
        <v>1243598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60882086</v>
      </c>
      <c r="K42" s="53">
        <f>K7+K27+K38+K40</f>
        <v>40207173</v>
      </c>
      <c r="L42" s="53">
        <f>L7+L27+L38+L40</f>
        <v>66400292</v>
      </c>
      <c r="M42" s="53">
        <f>M7+M27+M38+M40</f>
        <v>42647457.96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45707000</v>
      </c>
      <c r="K43" s="53">
        <f>K10+K33+K39+K41</f>
        <v>27714758</v>
      </c>
      <c r="L43" s="53">
        <f>L10+L33+L39+L41</f>
        <v>50092373</v>
      </c>
      <c r="M43" s="53">
        <f>M10+M33+M39+M41</f>
        <v>29515013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15175086</v>
      </c>
      <c r="K44" s="53">
        <f>K42-K43</f>
        <v>12492415</v>
      </c>
      <c r="L44" s="53">
        <f>L42-L43</f>
        <v>16307919</v>
      </c>
      <c r="M44" s="53">
        <f>M42-M43</f>
        <v>13132444.96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15175086</v>
      </c>
      <c r="K45" s="53">
        <f>IF(K42&gt;K43,K42-K43,0)</f>
        <v>12492415</v>
      </c>
      <c r="L45" s="53">
        <f>IF(L42&gt;L43,L42-L43,0)</f>
        <v>16307919</v>
      </c>
      <c r="M45" s="53">
        <f>IF(M42&gt;M43,M42-M43,0)</f>
        <v>13132444.96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15175086</v>
      </c>
      <c r="K48" s="53">
        <f>K44-K47</f>
        <v>12492415</v>
      </c>
      <c r="L48" s="53">
        <f>L44-L47</f>
        <v>16307919</v>
      </c>
      <c r="M48" s="53">
        <f>M44-M47</f>
        <v>13132444.96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15175086</v>
      </c>
      <c r="K49" s="53">
        <f>IF(K48&gt;0,K48,0)</f>
        <v>12492415</v>
      </c>
      <c r="L49" s="53">
        <f>IF(L48&gt;0,L48,0)</f>
        <v>16307919</v>
      </c>
      <c r="M49" s="53">
        <f>IF(M48&gt;0,M48,0)</f>
        <v>13132444.96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K41" sqref="K4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15175086</v>
      </c>
      <c r="K7" s="7">
        <v>16307919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987676</v>
      </c>
      <c r="K8" s="7">
        <v>477072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5152970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102244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3597150</v>
      </c>
      <c r="K12" s="7">
        <v>3218104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19759912</v>
      </c>
      <c r="K13" s="53">
        <f>SUM(K7:K12)</f>
        <v>25258309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5095843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2207701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477318</v>
      </c>
      <c r="K16" s="7">
        <v>174400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7780862</v>
      </c>
      <c r="K18" s="53">
        <f>SUM(K14:K17)</f>
        <v>174400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11979050</v>
      </c>
      <c r="K19" s="53">
        <f>IF(K13&gt;K18,K13-K18,0)</f>
        <v>25083909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10227103</v>
      </c>
      <c r="K30" s="7">
        <v>15742167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10227103</v>
      </c>
      <c r="K31" s="53">
        <f>SUM(K28:K30)</f>
        <v>15742167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10227103</v>
      </c>
      <c r="K33" s="53">
        <f>IF(K31&gt;K27,K31-K27,0)</f>
        <v>15742167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8278442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8278442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4284643</v>
      </c>
      <c r="K39" s="7">
        <v>3778918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3493696</v>
      </c>
      <c r="K40" s="7">
        <v>2541873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2178048</v>
      </c>
      <c r="K41" s="7">
        <v>4232762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9956387</v>
      </c>
      <c r="K44" s="53">
        <f>SUM(K39:K43)</f>
        <v>10553553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1677945</v>
      </c>
      <c r="K46" s="53">
        <f>IF(K44&gt;K38,K44-K38,0)</f>
        <v>10553553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74002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1211811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170968</v>
      </c>
      <c r="K49" s="7">
        <v>1510864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v>244970</v>
      </c>
      <c r="K52" s="61">
        <v>299053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77" t="s">
        <v>344</v>
      </c>
      <c r="F2" s="43" t="s">
        <v>250</v>
      </c>
      <c r="G2" s="285" t="s">
        <v>345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205146480</v>
      </c>
      <c r="K5" s="45">
        <v>229146480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26723874</v>
      </c>
      <c r="K6" s="46">
        <v>2932389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23435964</v>
      </c>
      <c r="K7" s="46">
        <v>26160414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14361050</v>
      </c>
      <c r="K8" s="46">
        <v>30744583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15175086</v>
      </c>
      <c r="K9" s="46">
        <v>16307919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284842454</v>
      </c>
      <c r="K14" s="79">
        <f>SUM(K5:K13)</f>
        <v>305291785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v>15175086</v>
      </c>
      <c r="K21" s="80">
        <v>16307919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2018-07-20T09:07:08Z</cp:lastPrinted>
  <dcterms:created xsi:type="dcterms:W3CDTF">2008-10-17T11:51:54Z</dcterms:created>
  <dcterms:modified xsi:type="dcterms:W3CDTF">2018-07-20T09:07:10Z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