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<sst xmlns="http://schemas.openxmlformats.org/spreadsheetml/2006/main" count="397" uniqueCount="345">
  <si>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</si>
  <si>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</si>
  <si>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</si>
  <si>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</si>
  <si>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</si>
  <si>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</si>
  <si>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</si>
  <si>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</si>
  <si>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</si>
  <si>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</si>
  <si>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</si>
  <si>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</si>
  <si>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</si>
  <si>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</si>
  <si>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</si>
  <si>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</si>
  <si>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</si>
  <si>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</si>
  <si>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</si>
  <si>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</si>
  <si>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</si>
  <si>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</si>
  <si>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</si>
  <si>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</si>
  <si>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</si>
  <si>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</si>
  <si>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</si>
  <si>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</si>
  <si>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</si>
  <si>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</si>
  <si>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</si>
  <si>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</si>
  <si>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</si>
  <si>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</si>
  <si>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</si>
  <si>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</si>
  <si>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</si>
  <si>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</si>
  <si>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</si>
  <si>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</si>
  <si>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</si>
  <si>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</si>
  <si>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</si>
  <si>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</si>
  <si>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</si>
  <si>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</si>
  <si>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</si>
  <si>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</si>
  <si>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</si>
  <si>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</si>
  <si>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</si>
  <si>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</si>
  <si>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</si>
  <si>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</si>
  <si>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</si>
  <si>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</si>
  <si>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</si>
  <si>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</si>
  <si>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</si>
  <si>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</si>
  <si>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</si>
  <si>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</si>
  <si>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</si>
  <si>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</si>
  <si>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</si>
  <si>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</si>
  <si>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</si>
  <si>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</si>
  <si>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</si>
  <si>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</si>
  <si>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</si>
  <si>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</si>
  <si>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</si>
  <si>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</si>
  <si>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</si>
  <si>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</si>
  <si>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</si>
  <si>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</si>
  <si>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</si>
  <si>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</si>
  <si>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</si>
  <si>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</si>
  <si>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</si>
  <si>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</si>
  <si>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</si>
  <si>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</si>
  <si>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</si>
  <si>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</si>
  <si>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</si>
  <si>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</si>
  <si>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</si>
  <si>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</si>
  <si>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</si>
  <si>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</si>
  <si>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</si>
  <si>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</si>
  <si>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</si>
  <si>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</si>
  <si>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</si>
  <si>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</si>
  <si>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</si>
  <si>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</si>
  <si>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</si>
  <si>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</si>
  <si>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</si>
  <si>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</si>
  <si>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</si>
  <si>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</si>
  <si>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</si>
  <si>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</si>
  <si>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</si>
  <si>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</si>
  <si>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</si>
  <si>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</si>
  <si>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</si>
  <si>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</si>
  <si>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</si>
  <si>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</si>
  <si>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</si>
  <si>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</si>
  <si>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</si>
  <si>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</si>
  <si>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</si>
  <si>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</si>
  <si>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</si>
  <si>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</si>
  <si>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</si>
  <si>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</si>
  <si>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</si>
  <si>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</si>
  <si>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</si>
  <si>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</si>
  <si>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</si>
  <si>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</si>
  <si>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</si>
  <si>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</si>
  <si>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</si>
  <si>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</si>
  <si>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</si>
  <si>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</si>
  <si>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</si>
  <si>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</si>
  <si>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</si>
  <si>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</si>
  <si>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</si>
  <si>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</si>
  <si>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</si>
  <si>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</si>
  <si>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</si>
  <si>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</si>
  <si>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</si>
  <si>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</si>
  <si>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</si>
  <si>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</si>
  <si>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</si>
  <si>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</si>
  <si>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</si>
  <si>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</si>
  <si>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</si>
  <si>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</si>
  <si>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</si>
  <si>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</si>
  <si>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</si>
  <si>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</si>
  <si>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</si>
  <si>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</si>
  <si>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</si>
  <si>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</si>
  <si>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</si>
  <si>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</si>
  <si>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</si>
  <si>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</si>
  <si>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</si>
  <si>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</si>
  <si>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</si>
  <si>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</si>
  <si>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</si>
  <si>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</si>
  <si>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</si>
  <si>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</si>
  <si>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</si>
  <si>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</si>
  <si>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</si>
  <si>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</si>
  <si>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</si>
  <si>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</si>
  <si>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</si>
  <si>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</si>
  <si>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</si>
  <si>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</si>
  <si>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</si>
  <si>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</si>
  <si>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</si>
  <si>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</si>
  <si>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</si>
  <si>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</si>
  <si>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</si>
  <si>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</si>
  <si>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</si>
  <si>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</si>
  <si>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</si>
  <si>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</si>
  <si>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</si>
  <si>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</si>
  <si>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</si>
  <si>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</si>
  <si>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</si>
  <si>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</si>
  <si>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</si>
  <si>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</si>
  <si>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</si>
  <si>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</si>
  <si>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</si>
  <si>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</si>
  <si>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</si>
  <si>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</si>
  <si>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</si>
  <si>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</si>
  <si>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</si>
  <si>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</si>
  <si>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</si>
  <si>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</si>
  <si>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</si>
  <si>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</si>
  <si>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</si>
  <si>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</si>
  <si>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</si>
  <si>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</si>
  <si>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</si>
  <si>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</si>
  <si>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</si>
  <si>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</si>
  <si>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</si>
  <si>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</si>
  <si>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</si>
  <si>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</si>
  <si>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</si>
  <si>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</si>
  <si>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</si>
  <si>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</si>
  <si>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</si>
  <si>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</si>
  <si>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</si>
  <si>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</si>
  <si>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</si>
  <si>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</si>
  <si>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</si>
  <si>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</si>
  <si>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</si>
  <si>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</si>
  <si>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</si>
  <si>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</si>
  <si>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</si>
  <si>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</si>
  <si>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</si>
  <si>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</si>
  <si>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</si>
  <si>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</si>
  <si>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</si>
  <si>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</si>
  <si>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</si>
  <si>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</si>
  <si>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</si>
  <si>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</si>
  <si>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</si>
  <si>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</si>
  <si>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</si>
  <si>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</si>
  <si>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</si>
  <si>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</si>
  <si>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</si>
  <si>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</si>
  <si>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</si>
  <si>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</si>
  <si>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</si>
  <si>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</si>
  <si>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</si>
  <si>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</si>
  <si>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</si>
  <si>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</si>
  <si>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</si>
  <si>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</si>
  <si>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</si>
  <si>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</si>
  <si>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</si>
  <si>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</si>
  <si>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</si>
  <si>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</si>
  <si>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</si>
  <si>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</si>
  <si>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</si>
  <si>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</si>
  <si>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</si>
  <si>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</si>
  <si>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</si>
  <si>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</si>
  <si>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</si>
  <si>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</si>
  <si>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</si>
  <si>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</si>
  <si>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</si>
  <si>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</si>
  <si>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</si>
  <si>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</si>
  <si>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</si>
  <si>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</si>
  <si>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</si>
  <si>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</si>
  <si>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</si>
  <si>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</si>
  <si>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</si>
  <si>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</si>
  <si>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</si>
  <si>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</si>
  <si>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</si>
  <si>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</si>
  <si>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</si>
  <si>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</si>
  <si>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</si>
  <si>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</si>
  <si>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</si>
  <si>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</si>
  <si>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</si>
  <si>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03311953</t>
  </si>
  <si>
    <t>060032302</t>
  </si>
  <si>
    <t>05951496767</t>
  </si>
  <si>
    <t xml:space="preserve">ILIRIJA d.d. </t>
  </si>
  <si>
    <t>BIOGRAD NA MORU</t>
  </si>
  <si>
    <t>Tina Ujevića 7</t>
  </si>
  <si>
    <t>ilirija@zd.t-com.hr</t>
  </si>
  <si>
    <t>www.ilirijabigrad.com</t>
  </si>
  <si>
    <t>ZADARSKA</t>
  </si>
  <si>
    <t>NE</t>
  </si>
  <si>
    <t>55100</t>
  </si>
  <si>
    <t>STRPIĆ ZORKA</t>
  </si>
  <si>
    <t>023/383178</t>
  </si>
  <si>
    <t>023/384564</t>
  </si>
  <si>
    <t>zorkas@ilirijabiograd.com</t>
  </si>
  <si>
    <t>RAŽNJEVIĆ GORAN</t>
  </si>
  <si>
    <t>stanje na dan 30.09.2017.</t>
  </si>
  <si>
    <t>Obveznik: ILIRIJA d.d. BIOGRAD NA MORU</t>
  </si>
  <si>
    <t>u razdoblju 01. 01. 2017.  do 30. 09.2017. godine</t>
  </si>
  <si>
    <t>u razdoblju 01. 01. 2017.  do 30. 09.2017. GODINE</t>
  </si>
  <si>
    <t xml:space="preserve">01.01.2017. </t>
  </si>
  <si>
    <t xml:space="preserve">30.09.2017.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</si>
</sst>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20" sqref="C20:I2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6" t="s">
        <v>248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 t="s">
        <v>322</v>
      </c>
      <c r="F2" s="12"/>
      <c r="G2" s="13" t="s">
        <v>250</v>
      </c>
      <c r="H2" s="119">
        <v>43008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9" t="s">
        <v>255</v>
      </c>
      <c r="B14" s="140"/>
      <c r="C14" s="146">
        <v>23210</v>
      </c>
      <c r="D14" s="147"/>
      <c r="E14" s="24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259</v>
      </c>
      <c r="B22" s="140"/>
      <c r="C22" s="120">
        <v>22</v>
      </c>
      <c r="D22" s="143" t="s">
        <v>327</v>
      </c>
      <c r="E22" s="151"/>
      <c r="F22" s="152"/>
      <c r="G22" s="139"/>
      <c r="H22" s="15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9" t="s">
        <v>260</v>
      </c>
      <c r="B24" s="140"/>
      <c r="C24" s="120">
        <v>13</v>
      </c>
      <c r="D24" s="143" t="s">
        <v>331</v>
      </c>
      <c r="E24" s="151"/>
      <c r="F24" s="151"/>
      <c r="G24" s="152"/>
      <c r="H24" s="51" t="s">
        <v>261</v>
      </c>
      <c r="I24" s="121">
        <v>381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ht="12.75">
      <c r="A26" s="139" t="s">
        <v>262</v>
      </c>
      <c r="B26" s="140"/>
      <c r="C26" s="122" t="s">
        <v>332</v>
      </c>
      <c r="D26" s="25"/>
      <c r="E26" s="33"/>
      <c r="F26" s="24"/>
      <c r="G26" s="154" t="s">
        <v>263</v>
      </c>
      <c r="H26" s="140"/>
      <c r="I26" s="123" t="s">
        <v>333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2"/>
      <c r="B37" s="30"/>
      <c r="C37" s="167"/>
      <c r="D37" s="168"/>
      <c r="E37" s="16"/>
      <c r="F37" s="167"/>
      <c r="G37" s="168"/>
      <c r="H37" s="16"/>
      <c r="I37" s="94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2"/>
      <c r="B45" s="30"/>
      <c r="C45" s="167"/>
      <c r="D45" s="168"/>
      <c r="E45" s="16"/>
      <c r="F45" s="167"/>
      <c r="G45" s="169"/>
      <c r="H45" s="35"/>
      <c r="I45" s="106"/>
      <c r="J45" s="10"/>
      <c r="K45" s="10"/>
      <c r="L45" s="10"/>
    </row>
    <row r="46" spans="1:12" ht="12.75">
      <c r="A46" s="128" t="s">
        <v>268</v>
      </c>
      <c r="B46" s="172"/>
      <c r="C46" s="143" t="s">
        <v>334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8" t="s">
        <v>270</v>
      </c>
      <c r="B48" s="172"/>
      <c r="C48" s="173" t="s">
        <v>335</v>
      </c>
      <c r="D48" s="174"/>
      <c r="E48" s="175"/>
      <c r="F48" s="16"/>
      <c r="G48" s="51" t="s">
        <v>271</v>
      </c>
      <c r="H48" s="173" t="s">
        <v>336</v>
      </c>
      <c r="I48" s="17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8" t="s">
        <v>257</v>
      </c>
      <c r="B50" s="172"/>
      <c r="C50" s="185" t="s">
        <v>337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272</v>
      </c>
      <c r="B52" s="140"/>
      <c r="C52" s="173" t="s">
        <v>338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7"/>
      <c r="B53" s="20"/>
      <c r="C53" s="178"/>
      <c r="D53" s="179"/>
      <c r="E53" s="179"/>
      <c r="F53" s="179"/>
      <c r="G53" s="179"/>
      <c r="H53" s="179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6" t="s">
        <v>273</v>
      </c>
      <c r="C55" s="187"/>
      <c r="D55" s="187"/>
      <c r="E55" s="187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8" t="s">
        <v>305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7"/>
      <c r="B57" s="188" t="s">
        <v>306</v>
      </c>
      <c r="C57" s="189"/>
      <c r="D57" s="189"/>
      <c r="E57" s="189"/>
      <c r="F57" s="189"/>
      <c r="G57" s="189"/>
      <c r="H57" s="189"/>
      <c r="I57" s="109"/>
      <c r="J57" s="10"/>
      <c r="K57" s="10"/>
      <c r="L57" s="10"/>
    </row>
    <row r="58" spans="1:12" ht="12.75">
      <c r="A58" s="107"/>
      <c r="B58" s="188" t="s">
        <v>307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7"/>
      <c r="B59" s="188" t="s">
        <v>308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275</v>
      </c>
      <c r="F62" s="33"/>
      <c r="G62" s="180" t="s">
        <v>276</v>
      </c>
      <c r="H62" s="181"/>
      <c r="I62" s="182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3"/>
      <c r="H63" s="184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grad.com"/>
    <hyperlink ref="C50" r:id="rId3" display="zorkas@ilirijabiograd.com"/>
  </hyperlinks>
  <printOptions/>
  <pageMargins left="0.75" right="0.75" top="1" bottom="1" header="0.5" footer="0.5"/>
  <pageSetup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64" sqref="K6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339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340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1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277</v>
      </c>
      <c r="J4" s="59" t="s">
        <v>318</v>
      </c>
      <c r="K4" s="60" t="s">
        <v>319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313973420</v>
      </c>
      <c r="K8" s="53">
        <f>K9+K16+K26+K35+K39</f>
        <v>411124483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423044</v>
      </c>
      <c r="K9" s="53">
        <f>SUM(K10:K15)</f>
        <v>290042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/>
      <c r="K11" s="7"/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423044</v>
      </c>
      <c r="K15" s="7">
        <v>290042</v>
      </c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313510376</v>
      </c>
      <c r="K16" s="53">
        <f>SUM(K17:K25)</f>
        <v>410794441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42340227</v>
      </c>
      <c r="K17" s="7">
        <v>42340227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221199612</v>
      </c>
      <c r="K18" s="7">
        <v>229698384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38965858</v>
      </c>
      <c r="K19" s="7">
        <v>43210943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/>
      <c r="K20" s="7"/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420130</v>
      </c>
      <c r="K22" s="7">
        <v>719433</v>
      </c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10584549</v>
      </c>
      <c r="K23" s="7">
        <v>15741013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>
        <v>79084441</v>
      </c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40000</v>
      </c>
      <c r="K26" s="53">
        <f>SUM(K27:K34)</f>
        <v>40000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40000</v>
      </c>
      <c r="K27" s="7">
        <v>40000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23949592</v>
      </c>
      <c r="K40" s="53">
        <f>K41+K49+K56+K64</f>
        <v>28311449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2410935</v>
      </c>
      <c r="K41" s="53">
        <f>SUM(K42:K48)</f>
        <v>2522511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2410935</v>
      </c>
      <c r="K42" s="7">
        <v>2522511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/>
      <c r="K45" s="7"/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17832810</v>
      </c>
      <c r="K49" s="53">
        <f>SUM(K50:K55)</f>
        <v>21570100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/>
      <c r="K50" s="7"/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16524251</v>
      </c>
      <c r="K51" s="7">
        <v>20206170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768619</v>
      </c>
      <c r="K53" s="7">
        <v>871641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243139</v>
      </c>
      <c r="K54" s="7">
        <v>227701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296801</v>
      </c>
      <c r="K55" s="7">
        <v>264588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3670925</v>
      </c>
      <c r="K56" s="53">
        <f>SUM(K57:K63)</f>
        <v>2245469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3670925</v>
      </c>
      <c r="K62" s="7">
        <v>2245469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34922</v>
      </c>
      <c r="K64" s="7">
        <v>1973369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485504</v>
      </c>
      <c r="K65" s="7">
        <v>713129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338408516</v>
      </c>
      <c r="K66" s="53">
        <f>K7+K8+K40+K65</f>
        <v>440149061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256102675</v>
      </c>
      <c r="K69" s="54">
        <f>K70+K71+K72+K78+K79+K82+K85</f>
        <v>317679705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159085880</v>
      </c>
      <c r="K70" s="7">
        <v>205146480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8921539</v>
      </c>
      <c r="K71" s="7">
        <v>26723874</v>
      </c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23435965</v>
      </c>
      <c r="K72" s="53">
        <f>K73+K74-K75+K76+K77</f>
        <v>23435964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9477987</v>
      </c>
      <c r="K73" s="7">
        <v>9477986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6975716</v>
      </c>
      <c r="K74" s="7">
        <v>6975716</v>
      </c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540417</v>
      </c>
      <c r="K75" s="7">
        <v>540417</v>
      </c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7522679</v>
      </c>
      <c r="K77" s="7">
        <v>7522679</v>
      </c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/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19870143</v>
      </c>
      <c r="K79" s="53">
        <f>K80-K81</f>
        <v>14361050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19870143</v>
      </c>
      <c r="K80" s="7">
        <v>14361050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44789148</v>
      </c>
      <c r="K82" s="53">
        <f>K83-K84</f>
        <v>48012337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44789148</v>
      </c>
      <c r="K83" s="7">
        <v>48012337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65330928</v>
      </c>
      <c r="K90" s="53">
        <f>SUM(K91:K99)</f>
        <v>112690470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65330928</v>
      </c>
      <c r="K93" s="7">
        <v>112690470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15296636</v>
      </c>
      <c r="K100" s="53">
        <f>SUM(K101:K112)</f>
        <v>8383234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/>
      <c r="K101" s="7"/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73249</v>
      </c>
      <c r="K103" s="7">
        <v>1417014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/>
      <c r="K104" s="7"/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9905127</v>
      </c>
      <c r="K105" s="7">
        <v>4055474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1866026</v>
      </c>
      <c r="K108" s="7">
        <v>2190107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1296502</v>
      </c>
      <c r="K109" s="7">
        <v>285792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2155732</v>
      </c>
      <c r="K112" s="7">
        <v>434847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1678277</v>
      </c>
      <c r="K113" s="7">
        <v>1395652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338408516</v>
      </c>
      <c r="K114" s="53">
        <f>K69+K86+K90+K100+K113</f>
        <v>440149061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/>
      <c r="K115" s="8"/>
    </row>
    <row r="116" spans="1:11" ht="12.75">
      <c r="A116" s="196" t="s">
        <v>309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310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M22" sqref="M2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340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1.7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278</v>
      </c>
      <c r="J4" s="252" t="s">
        <v>318</v>
      </c>
      <c r="K4" s="252"/>
      <c r="L4" s="252" t="s">
        <v>319</v>
      </c>
      <c r="M4" s="252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116341032</v>
      </c>
      <c r="K7" s="54">
        <f>SUM(K8:K9)</f>
        <v>64221477</v>
      </c>
      <c r="L7" s="54">
        <f>SUM(L8:L9)</f>
        <v>133683991</v>
      </c>
      <c r="M7" s="54">
        <f>SUM(M8:M9)</f>
        <v>72931918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113730818</v>
      </c>
      <c r="K8" s="7">
        <v>64069672</v>
      </c>
      <c r="L8" s="7">
        <v>133381109</v>
      </c>
      <c r="M8" s="7">
        <v>72817493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2610214</v>
      </c>
      <c r="K9" s="7">
        <v>151805</v>
      </c>
      <c r="L9" s="7">
        <v>302882</v>
      </c>
      <c r="M9" s="7">
        <v>114425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70252762</v>
      </c>
      <c r="K10" s="53">
        <f>K11+K12+K16+K20+K21+K22+K25+K26</f>
        <v>33625053</v>
      </c>
      <c r="L10" s="53">
        <f>L11+L12+L16+L20+L21+L22+L25+L26</f>
        <v>82445724</v>
      </c>
      <c r="M10" s="53">
        <f>M11+M12+M16+M20+M21+M22+M25+M26</f>
        <v>37753955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26001718</v>
      </c>
      <c r="K12" s="53">
        <f>SUM(K13:K15)</f>
        <v>13533639</v>
      </c>
      <c r="L12" s="53">
        <f>SUM(L13:L15)</f>
        <v>31322506</v>
      </c>
      <c r="M12" s="53">
        <f>SUM(M13:M15)</f>
        <v>16205805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14888490</v>
      </c>
      <c r="K13" s="7">
        <v>8500901</v>
      </c>
      <c r="L13" s="7">
        <v>18730170</v>
      </c>
      <c r="M13" s="7">
        <v>9948931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/>
      <c r="K14" s="7"/>
      <c r="L14" s="7"/>
      <c r="M14" s="7"/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11113228</v>
      </c>
      <c r="K15" s="7">
        <v>5032738</v>
      </c>
      <c r="L15" s="7">
        <v>12592336</v>
      </c>
      <c r="M15" s="7">
        <v>6256874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23361300</v>
      </c>
      <c r="K16" s="53">
        <f>SUM(K17:K19)</f>
        <v>10087869</v>
      </c>
      <c r="L16" s="53">
        <f>SUM(L17:L19)</f>
        <v>26859874</v>
      </c>
      <c r="M16" s="53">
        <f>SUM(M17:M19)</f>
        <v>11423897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14045142</v>
      </c>
      <c r="K17" s="7">
        <v>6120609</v>
      </c>
      <c r="L17" s="7">
        <v>16350378</v>
      </c>
      <c r="M17" s="7">
        <v>6967436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5887708</v>
      </c>
      <c r="K18" s="7">
        <v>2486788</v>
      </c>
      <c r="L18" s="7">
        <v>6567594</v>
      </c>
      <c r="M18" s="7">
        <v>2779916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3428450</v>
      </c>
      <c r="K19" s="7">
        <v>1480472</v>
      </c>
      <c r="L19" s="7">
        <v>3941902</v>
      </c>
      <c r="M19" s="7">
        <v>1676545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6169486</v>
      </c>
      <c r="K20" s="7">
        <v>2056495</v>
      </c>
      <c r="L20" s="7">
        <v>7650122</v>
      </c>
      <c r="M20" s="7">
        <v>2550040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13908285</v>
      </c>
      <c r="K21" s="7">
        <v>7621233</v>
      </c>
      <c r="L21" s="7">
        <v>15942097</v>
      </c>
      <c r="M21" s="7">
        <v>7157330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811973</v>
      </c>
      <c r="K26" s="7">
        <v>325817</v>
      </c>
      <c r="L26" s="7">
        <v>671125</v>
      </c>
      <c r="M26" s="7">
        <v>416883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1376108</v>
      </c>
      <c r="K27" s="53">
        <f>SUM(K28:K32)</f>
        <v>1315995</v>
      </c>
      <c r="L27" s="53">
        <f>SUM(L28:L32)</f>
        <v>130720</v>
      </c>
      <c r="M27" s="53">
        <f>SUM(M28:M32)</f>
        <v>0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1376108</v>
      </c>
      <c r="K29" s="7">
        <v>1315995</v>
      </c>
      <c r="L29" s="7">
        <v>130720</v>
      </c>
      <c r="M29" s="7"/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/>
      <c r="M32" s="7"/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2675230</v>
      </c>
      <c r="K33" s="53">
        <f>SUM(K34:K37)</f>
        <v>715167</v>
      </c>
      <c r="L33" s="53">
        <f>SUM(L34:L37)</f>
        <v>3356650</v>
      </c>
      <c r="M33" s="53">
        <f>SUM(M34:M37)</f>
        <v>1170953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2675230</v>
      </c>
      <c r="K35" s="7">
        <v>715167</v>
      </c>
      <c r="L35" s="7">
        <v>3356650</v>
      </c>
      <c r="M35" s="7">
        <v>1170953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117717140</v>
      </c>
      <c r="K42" s="53">
        <f>K7+K27+K38+K40</f>
        <v>65537472</v>
      </c>
      <c r="L42" s="53">
        <f>L7+L27+L38+L40</f>
        <v>133814711</v>
      </c>
      <c r="M42" s="53">
        <f>M7+M27+M38+M40</f>
        <v>72931918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72927992</v>
      </c>
      <c r="K43" s="53">
        <f>K10+K33+K39+K41</f>
        <v>34340220</v>
      </c>
      <c r="L43" s="53">
        <f>L10+L33+L39+L41</f>
        <v>85802374</v>
      </c>
      <c r="M43" s="53">
        <f>M10+M33+M39+M41</f>
        <v>38924908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44789148</v>
      </c>
      <c r="K44" s="53">
        <f>K42-K43</f>
        <v>31197252</v>
      </c>
      <c r="L44" s="53">
        <f>L42-L43</f>
        <v>48012337</v>
      </c>
      <c r="M44" s="53">
        <f>M42-M43</f>
        <v>34007010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44789148</v>
      </c>
      <c r="K45" s="53">
        <f>IF(K42&gt;K43,K42-K43,0)</f>
        <v>31197252</v>
      </c>
      <c r="L45" s="53">
        <f>IF(L42&gt;L43,L42-L43,0)</f>
        <v>48012337</v>
      </c>
      <c r="M45" s="53">
        <f>IF(M42&gt;M43,M42-M43,0)</f>
        <v>34007010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44789148</v>
      </c>
      <c r="K48" s="53">
        <f>K44-K47</f>
        <v>31197252</v>
      </c>
      <c r="L48" s="53">
        <f>L44-L47</f>
        <v>48012337</v>
      </c>
      <c r="M48" s="53">
        <f>M44-M47</f>
        <v>34007010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44789148</v>
      </c>
      <c r="K49" s="53">
        <f>IF(K48&gt;0,K48,0)</f>
        <v>31197252</v>
      </c>
      <c r="L49" s="53">
        <f>IF(L48&gt;0,L48,0)</f>
        <v>48012337</v>
      </c>
      <c r="M49" s="53">
        <f>IF(M48&gt;0,M48,0)</f>
        <v>34007010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6" t="s">
        <v>311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/>
      <c r="K56" s="6"/>
      <c r="L56" s="6"/>
      <c r="M56" s="6"/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0" t="s">
        <v>312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A9" sqref="A9:H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340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278</v>
      </c>
      <c r="J4" s="67" t="s">
        <v>318</v>
      </c>
      <c r="K4" s="67" t="s">
        <v>319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282</v>
      </c>
      <c r="K5" s="69" t="s">
        <v>283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44789148</v>
      </c>
      <c r="K7" s="7">
        <v>48012337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566821</v>
      </c>
      <c r="K8" s="7">
        <v>1480635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>
        <v>849444</v>
      </c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287479</v>
      </c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46492892</v>
      </c>
      <c r="K13" s="53">
        <f>SUM(K7:K12)</f>
        <v>49492972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>
        <v>16146691</v>
      </c>
      <c r="K14" s="7">
        <v>7196026</v>
      </c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>
        <v>3737290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>
        <v>111576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294345</v>
      </c>
      <c r="K17" s="7">
        <v>269995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16441036</v>
      </c>
      <c r="K18" s="53">
        <f>SUM(K14:K17)</f>
        <v>11314887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30051856</v>
      </c>
      <c r="K19" s="53">
        <f>IF(K13&gt;K18,K13-K18,0)</f>
        <v>38178085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/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9410723</v>
      </c>
      <c r="K28" s="7">
        <v>14557199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>
        <v>6625599</v>
      </c>
      <c r="K30" s="7">
        <v>6277218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16036322</v>
      </c>
      <c r="K31" s="53">
        <f>SUM(K28:K30)</f>
        <v>20834417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16036322</v>
      </c>
      <c r="K33" s="53">
        <f>IF(K31&gt;K27,K31-K27,0)</f>
        <v>20834417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>
        <v>3600000</v>
      </c>
      <c r="K37" s="7">
        <v>8278442</v>
      </c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3600000</v>
      </c>
      <c r="K38" s="53">
        <f>SUM(K35:K37)</f>
        <v>8278442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12240479</v>
      </c>
      <c r="K39" s="7">
        <v>12665858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>
        <v>3649854</v>
      </c>
      <c r="K40" s="7">
        <v>7638809</v>
      </c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>
        <v>2028155</v>
      </c>
      <c r="K43" s="7">
        <v>3681952</v>
      </c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17918488</v>
      </c>
      <c r="K44" s="53">
        <f>SUM(K39:K43)</f>
        <v>23986619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14318488</v>
      </c>
      <c r="K46" s="53">
        <f>IF(K44&gt;K38,K44-K38,0)</f>
        <v>15708177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1635491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302954</v>
      </c>
      <c r="K48" s="53">
        <f>IF(K20-K19+K33-K32+K46-K45&gt;0,K20-K19+K33-K32+K46-K45,0)</f>
        <v>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337876</v>
      </c>
      <c r="K49" s="7">
        <v>337878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v>34922</v>
      </c>
      <c r="K52" s="61">
        <v>1973369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278</v>
      </c>
      <c r="J4" s="67" t="s">
        <v>318</v>
      </c>
      <c r="K4" s="67" t="s">
        <v>319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282</v>
      </c>
      <c r="K5" s="73" t="s">
        <v>283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320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321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4" t="s">
        <v>280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">
      <c r="A2" s="42"/>
      <c r="B2" s="74"/>
      <c r="C2" s="269" t="s">
        <v>281</v>
      </c>
      <c r="D2" s="269"/>
      <c r="E2" s="127" t="s">
        <v>343</v>
      </c>
      <c r="F2" s="43" t="s">
        <v>250</v>
      </c>
      <c r="G2" s="270" t="s">
        <v>344</v>
      </c>
      <c r="H2" s="271"/>
      <c r="I2" s="74"/>
      <c r="J2" s="74"/>
      <c r="K2" s="74"/>
      <c r="L2" s="77"/>
    </row>
    <row r="3" spans="1:11" ht="21.75">
      <c r="A3" s="272" t="s">
        <v>59</v>
      </c>
      <c r="B3" s="272"/>
      <c r="C3" s="272"/>
      <c r="D3" s="272"/>
      <c r="E3" s="272"/>
      <c r="F3" s="272"/>
      <c r="G3" s="272"/>
      <c r="H3" s="272"/>
      <c r="I3" s="80" t="s">
        <v>304</v>
      </c>
      <c r="J3" s="81" t="s">
        <v>150</v>
      </c>
      <c r="K3" s="81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3">
        <v>2</v>
      </c>
      <c r="J4" s="82" t="s">
        <v>282</v>
      </c>
      <c r="K4" s="82" t="s">
        <v>283</v>
      </c>
    </row>
    <row r="5" spans="1:11" ht="12.75">
      <c r="A5" s="274" t="s">
        <v>284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159085880</v>
      </c>
      <c r="K5" s="45">
        <v>205146480</v>
      </c>
    </row>
    <row r="6" spans="1:11" ht="12.75">
      <c r="A6" s="274" t="s">
        <v>285</v>
      </c>
      <c r="B6" s="275"/>
      <c r="C6" s="275"/>
      <c r="D6" s="275"/>
      <c r="E6" s="275"/>
      <c r="F6" s="275"/>
      <c r="G6" s="275"/>
      <c r="H6" s="275"/>
      <c r="I6" s="44">
        <v>2</v>
      </c>
      <c r="J6" s="46">
        <v>8921539</v>
      </c>
      <c r="K6" s="46">
        <v>26723874</v>
      </c>
    </row>
    <row r="7" spans="1:11" ht="12.75">
      <c r="A7" s="274" t="s">
        <v>286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v>23435964</v>
      </c>
      <c r="K7" s="46">
        <v>23435964</v>
      </c>
    </row>
    <row r="8" spans="1:11" ht="12.75">
      <c r="A8" s="274" t="s">
        <v>287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19870143</v>
      </c>
      <c r="K8" s="46">
        <v>14361050</v>
      </c>
    </row>
    <row r="9" spans="1:11" ht="12.75">
      <c r="A9" s="274" t="s">
        <v>288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44789148</v>
      </c>
      <c r="K9" s="46">
        <v>48012337</v>
      </c>
    </row>
    <row r="10" spans="1:11" ht="12.75">
      <c r="A10" s="274" t="s">
        <v>289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/>
      <c r="K10" s="46"/>
    </row>
    <row r="11" spans="1:11" ht="12.75">
      <c r="A11" s="274" t="s">
        <v>290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291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292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293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8">
        <f>SUM(J5:J13)</f>
        <v>256102674</v>
      </c>
      <c r="K14" s="78">
        <f>SUM(K5:K13)</f>
        <v>317679705</v>
      </c>
    </row>
    <row r="15" spans="1:11" ht="12.75">
      <c r="A15" s="274" t="s">
        <v>294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295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296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297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298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299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>
        <v>44789148</v>
      </c>
      <c r="K20" s="46">
        <v>48012337</v>
      </c>
    </row>
    <row r="21" spans="1:11" ht="12.75">
      <c r="A21" s="276" t="s">
        <v>300</v>
      </c>
      <c r="B21" s="277"/>
      <c r="C21" s="277"/>
      <c r="D21" s="277"/>
      <c r="E21" s="277"/>
      <c r="F21" s="277"/>
      <c r="G21" s="277"/>
      <c r="H21" s="277"/>
      <c r="I21" s="44">
        <v>17</v>
      </c>
      <c r="J21" s="79">
        <f>SUM(J15:J20)</f>
        <v>44789148</v>
      </c>
      <c r="K21" s="79">
        <f>SUM(K15:K20)</f>
        <v>48012337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301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302</v>
      </c>
      <c r="B24" s="281"/>
      <c r="C24" s="281"/>
      <c r="D24" s="281"/>
      <c r="E24" s="281"/>
      <c r="F24" s="281"/>
      <c r="G24" s="281"/>
      <c r="H24" s="281"/>
      <c r="I24" s="48">
        <v>19</v>
      </c>
      <c r="J24" s="79"/>
      <c r="K24" s="79"/>
    </row>
    <row r="25" spans="1:11" ht="30" customHeight="1">
      <c r="A25" s="282" t="s">
        <v>303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0" t="s">
        <v>279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315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SEFRAC</cp:lastModifiedBy>
  <cp:lastPrinted>2017-10-20T05:35:54Z</cp:lastPrinted>
  <dcterms:created xsi:type="dcterms:W3CDTF">2008-10-17T11:51:54Z</dcterms:created>
  <dcterms:modified xsi:type="dcterms:W3CDTF">2017-10-20T05:37:23Z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