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<sst xmlns="http://schemas.openxmlformats.org/spreadsheetml/2006/main" count="399" uniqueCount="346">
  <si>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</si>
  <si>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</si>
  <si>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</si>
  <si>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</si>
  <si>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</si>
  <si>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</si>
  <si>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</si>
  <si>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</si>
  <si>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</si>
  <si>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</si>
  <si>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</si>
  <si>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</si>
  <si>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</si>
  <si>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</si>
  <si>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</si>
  <si>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</si>
  <si>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</si>
  <si>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</si>
  <si>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</si>
  <si>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</si>
  <si>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</si>
  <si>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</si>
  <si>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</si>
  <si>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</si>
  <si>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</si>
  <si>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</si>
  <si>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</si>
  <si>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</si>
  <si>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</si>
  <si>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</si>
  <si>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</si>
  <si>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</si>
  <si>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</si>
  <si>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</si>
  <si>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</si>
  <si>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</si>
  <si>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</si>
  <si>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</si>
  <si>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</si>
  <si>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</si>
  <si>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</si>
  <si>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</si>
  <si>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</si>
  <si>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</si>
  <si>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</si>
  <si>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</si>
  <si>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</si>
  <si>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</si>
  <si>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</si>
  <si>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</si>
  <si>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</si>
  <si>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</si>
  <si>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</si>
  <si>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</si>
  <si>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</si>
  <si>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</si>
  <si>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</si>
  <si>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</si>
  <si>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</si>
  <si>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</si>
  <si>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</si>
  <si>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</si>
  <si>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</si>
  <si>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</si>
  <si>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</si>
  <si>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</si>
  <si>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</si>
  <si>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</si>
  <si>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</si>
  <si>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</si>
  <si>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</si>
  <si>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</si>
  <si>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</si>
  <si>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</si>
  <si>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</si>
  <si>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</si>
  <si>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</si>
  <si>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</si>
  <si>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</si>
  <si>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</si>
  <si>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</si>
  <si>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</si>
  <si>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</si>
  <si>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</si>
  <si>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</si>
  <si>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</si>
  <si>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</si>
  <si>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</si>
  <si>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</si>
  <si>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</si>
  <si>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</si>
  <si>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</si>
  <si>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</si>
  <si>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</si>
  <si>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</si>
  <si>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</si>
  <si>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</si>
  <si>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</si>
  <si>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</si>
  <si>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</si>
  <si>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</si>
  <si>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</si>
  <si>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</si>
  <si>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</si>
  <si>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</si>
  <si>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</si>
  <si>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</si>
  <si>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</si>
  <si>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</si>
  <si>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</si>
  <si>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</si>
  <si>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</si>
  <si>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</si>
  <si>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</si>
  <si>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</si>
  <si>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</si>
  <si>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</si>
  <si>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</si>
  <si>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</si>
  <si>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</si>
  <si>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</si>
  <si>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</si>
  <si>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</si>
  <si>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</si>
  <si>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</si>
  <si>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</si>
  <si>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</si>
  <si>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</si>
  <si>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</si>
  <si>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</si>
  <si>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</si>
  <si>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</si>
  <si>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</si>
  <si>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</si>
  <si>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</si>
  <si>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</si>
  <si>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</si>
  <si>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</si>
  <si>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</si>
  <si>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</si>
  <si>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</si>
  <si>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</si>
  <si>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</si>
  <si>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</si>
  <si>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</si>
  <si>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</si>
  <si>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</si>
  <si>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</si>
  <si>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</si>
  <si>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</si>
  <si>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</si>
  <si>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</si>
  <si>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</si>
  <si>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</si>
  <si>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</si>
  <si>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</si>
  <si>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</si>
  <si>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</si>
  <si>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</si>
  <si>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</si>
  <si>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</si>
  <si>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</si>
  <si>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</si>
  <si>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</si>
  <si>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</si>
  <si>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</si>
  <si>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</si>
  <si>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</si>
  <si>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</si>
  <si>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</si>
  <si>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</si>
  <si>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</si>
  <si>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</si>
  <si>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</si>
  <si>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</si>
  <si>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</si>
  <si>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</si>
  <si>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</si>
  <si>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</si>
  <si>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</si>
  <si>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</si>
  <si>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</si>
  <si>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</si>
  <si>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</si>
  <si>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</si>
  <si>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</si>
  <si>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</si>
  <si>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</si>
  <si>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</si>
  <si>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</si>
  <si>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</si>
  <si>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</si>
  <si>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</si>
  <si>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</si>
  <si>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</si>
  <si>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</si>
  <si>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</si>
  <si>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</si>
  <si>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</si>
  <si>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</si>
  <si>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</si>
  <si>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</si>
  <si>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</si>
  <si>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</si>
  <si>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</si>
  <si>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</si>
  <si>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</si>
  <si>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</si>
  <si>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</si>
  <si>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</si>
  <si>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</si>
  <si>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</si>
  <si>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</si>
  <si>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</si>
  <si>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</si>
  <si>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</si>
  <si>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</si>
  <si>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</si>
  <si>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</si>
  <si>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</si>
  <si>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</si>
  <si>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</si>
  <si>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</si>
  <si>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</si>
  <si>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</si>
  <si>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</si>
  <si>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</si>
  <si>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</si>
  <si>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</si>
  <si>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</si>
  <si>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</si>
  <si>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</si>
  <si>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</si>
  <si>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</si>
  <si>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</si>
  <si>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</si>
  <si>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</si>
  <si>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</si>
  <si>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</si>
  <si>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</si>
  <si>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</si>
  <si>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</si>
  <si>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</si>
  <si>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</si>
  <si>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</si>
  <si>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</si>
  <si>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</si>
  <si>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</si>
  <si>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</si>
  <si>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</si>
  <si>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</si>
  <si>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</si>
  <si>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</si>
  <si>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</si>
  <si>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</si>
  <si>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</si>
  <si>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</si>
  <si>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</si>
  <si>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</si>
  <si>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</si>
  <si>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</si>
  <si>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</si>
  <si>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</si>
  <si>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</si>
  <si>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</si>
  <si>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</si>
  <si>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</si>
  <si>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</si>
  <si>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</si>
  <si>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</si>
  <si>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</si>
  <si>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</si>
  <si>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</si>
  <si>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</si>
  <si>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</si>
  <si>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</si>
  <si>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</si>
  <si>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</si>
  <si>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</si>
  <si>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</si>
  <si>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</si>
  <si>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</si>
  <si>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</si>
  <si>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</si>
  <si>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</si>
  <si>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</si>
  <si>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</si>
  <si>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</si>
  <si>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</si>
  <si>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</si>
  <si>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</si>
  <si>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</si>
  <si>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</si>
  <si>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</si>
  <si>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</si>
  <si>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</si>
  <si>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</si>
  <si>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</si>
  <si>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</si>
  <si>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</si>
  <si>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</si>
  <si>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</si>
  <si>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</si>
  <si>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</si>
  <si>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</si>
  <si>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</si>
  <si>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</si>
  <si>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</si>
  <si>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</si>
  <si>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</si>
  <si>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</si>
  <si>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</si>
  <si>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</si>
  <si>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</si>
  <si>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</si>
  <si>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</si>
  <si>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</si>
  <si>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</si>
  <si>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</si>
  <si>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</si>
  <si>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</si>
  <si>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</si>
  <si>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</si>
  <si>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01.01.2017.</t>
  </si>
  <si>
    <t>30.06.2017.</t>
  </si>
  <si>
    <t>03311953</t>
  </si>
  <si>
    <t>060032302</t>
  </si>
  <si>
    <t>05951496767</t>
  </si>
  <si>
    <t xml:space="preserve">ILIRIJA d.d. </t>
  </si>
  <si>
    <t>BIOGRAD NA MORU</t>
  </si>
  <si>
    <t>TINA UJEVIĆA 7</t>
  </si>
  <si>
    <t>ilirija@zd.t-com.hr</t>
  </si>
  <si>
    <t>www.ilirijabiograd.com</t>
  </si>
  <si>
    <t>ZADARSKA</t>
  </si>
  <si>
    <t>NE</t>
  </si>
  <si>
    <t>55100</t>
  </si>
  <si>
    <t>ZORKA STRPIĆ</t>
  </si>
  <si>
    <t>023/383178</t>
  </si>
  <si>
    <t>023/384564</t>
  </si>
  <si>
    <t>zorkas@ilirijabiograd.com</t>
  </si>
  <si>
    <t>RAŽNJEVIĆ GORAN</t>
  </si>
  <si>
    <t>stanje na dan 30. 06. 2017.</t>
  </si>
  <si>
    <t>Obveznik: ILIRIJA d.d. BIOGRAD NA MORU</t>
  </si>
  <si>
    <t>Obveznik: ILIRIJAd.d. BIOGRAD NA MORU</t>
  </si>
  <si>
    <t>u razdoblju 01. 01. 2017. do 30.06.2017.</t>
  </si>
  <si>
    <t xml:space="preserve">u razdoblju 01.01.2017. DO 30.06.2017.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</si>
</sst>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55" fillId="0" borderId="27" xfId="53" applyFont="1" applyFill="1" applyBorder="1" applyAlignment="1" applyProtection="1">
      <alignment/>
      <protection hidden="1" locked="0"/>
    </xf>
    <xf numFmtId="0" fontId="56" fillId="0" borderId="28" xfId="57" applyFont="1" applyFill="1" applyBorder="1" applyAlignment="1" applyProtection="1">
      <alignment/>
      <protection hidden="1" locked="0"/>
    </xf>
    <xf numFmtId="0" fontId="56" fillId="0" borderId="29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4" t="s">
        <v>248</v>
      </c>
      <c r="B1" s="145"/>
      <c r="C1" s="145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19" t="s">
        <v>323</v>
      </c>
      <c r="F2" s="12"/>
      <c r="G2" s="13" t="s">
        <v>250</v>
      </c>
      <c r="H2" s="119" t="s">
        <v>324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5" t="s">
        <v>251</v>
      </c>
      <c r="B6" s="136"/>
      <c r="C6" s="150" t="s">
        <v>325</v>
      </c>
      <c r="D6" s="151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1" t="s">
        <v>252</v>
      </c>
      <c r="B8" s="192"/>
      <c r="C8" s="150" t="s">
        <v>326</v>
      </c>
      <c r="D8" s="151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0" t="s">
        <v>253</v>
      </c>
      <c r="B10" s="183"/>
      <c r="C10" s="150" t="s">
        <v>327</v>
      </c>
      <c r="D10" s="151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5" t="s">
        <v>254</v>
      </c>
      <c r="B12" s="136"/>
      <c r="C12" s="152" t="s">
        <v>328</v>
      </c>
      <c r="D12" s="180"/>
      <c r="E12" s="180"/>
      <c r="F12" s="180"/>
      <c r="G12" s="180"/>
      <c r="H12" s="180"/>
      <c r="I12" s="138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5" t="s">
        <v>255</v>
      </c>
      <c r="B14" s="136"/>
      <c r="C14" s="181">
        <v>23210</v>
      </c>
      <c r="D14" s="182"/>
      <c r="E14" s="16"/>
      <c r="F14" s="152" t="s">
        <v>329</v>
      </c>
      <c r="G14" s="180"/>
      <c r="H14" s="180"/>
      <c r="I14" s="138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5" t="s">
        <v>256</v>
      </c>
      <c r="B16" s="136"/>
      <c r="C16" s="152" t="s">
        <v>330</v>
      </c>
      <c r="D16" s="180"/>
      <c r="E16" s="180"/>
      <c r="F16" s="180"/>
      <c r="G16" s="180"/>
      <c r="H16" s="180"/>
      <c r="I16" s="138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5" t="s">
        <v>257</v>
      </c>
      <c r="B18" s="136"/>
      <c r="C18" s="173" t="s">
        <v>331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5" t="s">
        <v>258</v>
      </c>
      <c r="B20" s="136"/>
      <c r="C20" s="176" t="s">
        <v>332</v>
      </c>
      <c r="D20" s="177"/>
      <c r="E20" s="177"/>
      <c r="F20" s="177"/>
      <c r="G20" s="177"/>
      <c r="H20" s="177"/>
      <c r="I20" s="178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5" t="s">
        <v>259</v>
      </c>
      <c r="B22" s="136"/>
      <c r="C22" s="120">
        <v>22</v>
      </c>
      <c r="D22" s="152" t="s">
        <v>329</v>
      </c>
      <c r="E22" s="163"/>
      <c r="F22" s="164"/>
      <c r="G22" s="135"/>
      <c r="H22" s="179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5" t="s">
        <v>260</v>
      </c>
      <c r="B24" s="136"/>
      <c r="C24" s="120">
        <v>132</v>
      </c>
      <c r="D24" s="152" t="s">
        <v>333</v>
      </c>
      <c r="E24" s="163"/>
      <c r="F24" s="163"/>
      <c r="G24" s="164"/>
      <c r="H24" s="51" t="s">
        <v>261</v>
      </c>
      <c r="I24" s="121">
        <v>404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5" t="s">
        <v>262</v>
      </c>
      <c r="B26" s="136"/>
      <c r="C26" s="122" t="s">
        <v>334</v>
      </c>
      <c r="D26" s="25"/>
      <c r="E26" s="33"/>
      <c r="F26" s="24"/>
      <c r="G26" s="165" t="s">
        <v>263</v>
      </c>
      <c r="H26" s="136"/>
      <c r="I26" s="123" t="s">
        <v>335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3"/>
      <c r="B31" s="22"/>
      <c r="C31" s="21"/>
      <c r="D31" s="161"/>
      <c r="E31" s="161"/>
      <c r="F31" s="161"/>
      <c r="G31" s="162"/>
      <c r="H31" s="16"/>
      <c r="I31" s="100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2"/>
      <c r="B37" s="30"/>
      <c r="C37" s="155"/>
      <c r="D37" s="156"/>
      <c r="E37" s="16"/>
      <c r="F37" s="155"/>
      <c r="G37" s="156"/>
      <c r="H37" s="16"/>
      <c r="I37" s="94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2"/>
      <c r="B45" s="30"/>
      <c r="C45" s="155"/>
      <c r="D45" s="156"/>
      <c r="E45" s="16"/>
      <c r="F45" s="155"/>
      <c r="G45" s="157"/>
      <c r="H45" s="35"/>
      <c r="I45" s="106"/>
      <c r="J45" s="10"/>
      <c r="K45" s="10"/>
      <c r="L45" s="10"/>
    </row>
    <row r="46" spans="1:12" ht="12.75">
      <c r="A46" s="130" t="s">
        <v>268</v>
      </c>
      <c r="B46" s="131"/>
      <c r="C46" s="152" t="s">
        <v>336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0" t="s">
        <v>270</v>
      </c>
      <c r="B48" s="131"/>
      <c r="C48" s="137" t="s">
        <v>337</v>
      </c>
      <c r="D48" s="133"/>
      <c r="E48" s="134"/>
      <c r="F48" s="16"/>
      <c r="G48" s="51" t="s">
        <v>271</v>
      </c>
      <c r="H48" s="137" t="s">
        <v>338</v>
      </c>
      <c r="I48" s="13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0" t="s">
        <v>257</v>
      </c>
      <c r="B50" s="131"/>
      <c r="C50" s="132" t="s">
        <v>339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5" t="s">
        <v>272</v>
      </c>
      <c r="B52" s="136"/>
      <c r="C52" s="137" t="s">
        <v>340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7"/>
      <c r="B53" s="20"/>
      <c r="C53" s="146" t="s">
        <v>273</v>
      </c>
      <c r="D53" s="146"/>
      <c r="E53" s="146"/>
      <c r="F53" s="146"/>
      <c r="G53" s="146"/>
      <c r="H53" s="146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39" t="s">
        <v>274</v>
      </c>
      <c r="C55" s="140"/>
      <c r="D55" s="140"/>
      <c r="E55" s="140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7"/>
      <c r="B57" s="141" t="s">
        <v>307</v>
      </c>
      <c r="C57" s="142"/>
      <c r="D57" s="142"/>
      <c r="E57" s="142"/>
      <c r="F57" s="142"/>
      <c r="G57" s="142"/>
      <c r="H57" s="142"/>
      <c r="I57" s="109"/>
      <c r="J57" s="10"/>
      <c r="K57" s="10"/>
      <c r="L57" s="10"/>
    </row>
    <row r="58" spans="1:12" ht="12.75">
      <c r="A58" s="107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7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28"/>
      <c r="H63" s="12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5">
      <selection activeCell="K55" sqref="K5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03" t="s">
        <v>153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342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1">
      <c r="A4" s="208" t="s">
        <v>59</v>
      </c>
      <c r="B4" s="209"/>
      <c r="C4" s="209"/>
      <c r="D4" s="209"/>
      <c r="E4" s="209"/>
      <c r="F4" s="209"/>
      <c r="G4" s="209"/>
      <c r="H4" s="210"/>
      <c r="I4" s="58" t="s">
        <v>278</v>
      </c>
      <c r="J4" s="59" t="s">
        <v>319</v>
      </c>
      <c r="K4" s="60" t="s">
        <v>320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57">
        <v>2</v>
      </c>
      <c r="J5" s="56">
        <v>3</v>
      </c>
      <c r="K5" s="56">
        <v>4</v>
      </c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1" ht="12.75">
      <c r="A7" s="197" t="s">
        <v>60</v>
      </c>
      <c r="B7" s="198"/>
      <c r="C7" s="198"/>
      <c r="D7" s="198"/>
      <c r="E7" s="198"/>
      <c r="F7" s="198"/>
      <c r="G7" s="198"/>
      <c r="H7" s="199"/>
      <c r="I7" s="3">
        <v>1</v>
      </c>
      <c r="J7" s="6"/>
      <c r="K7" s="6"/>
    </row>
    <row r="8" spans="1:11" ht="12.75">
      <c r="A8" s="200" t="s">
        <v>13</v>
      </c>
      <c r="B8" s="201"/>
      <c r="C8" s="201"/>
      <c r="D8" s="201"/>
      <c r="E8" s="201"/>
      <c r="F8" s="201"/>
      <c r="G8" s="201"/>
      <c r="H8" s="202"/>
      <c r="I8" s="1">
        <v>2</v>
      </c>
      <c r="J8" s="53">
        <f>J9+J16+J26+J35+J39</f>
        <v>314174173</v>
      </c>
      <c r="K8" s="53">
        <f>K9+K16+K26+K35+K39</f>
        <v>409904850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521187</v>
      </c>
      <c r="K9" s="53">
        <f>SUM(K10:K15)</f>
        <v>296247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/>
      <c r="K11" s="7"/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>
        <v>521187</v>
      </c>
      <c r="K15" s="7">
        <v>296247</v>
      </c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313612986</v>
      </c>
      <c r="K16" s="53">
        <f>SUM(K17:K25)</f>
        <v>409568603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42340227</v>
      </c>
      <c r="K17" s="7">
        <v>42341027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222033656</v>
      </c>
      <c r="K18" s="7">
        <v>231030113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39122311</v>
      </c>
      <c r="K19" s="7">
        <v>41845865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/>
      <c r="K20" s="7"/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449570</v>
      </c>
      <c r="K22" s="7">
        <v>1052004</v>
      </c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9667222</v>
      </c>
      <c r="K23" s="7">
        <v>13918761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>
        <v>79380833</v>
      </c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40000</v>
      </c>
      <c r="K26" s="53">
        <f>SUM(K27:K34)</f>
        <v>40000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40000</v>
      </c>
      <c r="K27" s="7">
        <v>40000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/>
      <c r="K29" s="7"/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00" t="s">
        <v>240</v>
      </c>
      <c r="B40" s="201"/>
      <c r="C40" s="201"/>
      <c r="D40" s="201"/>
      <c r="E40" s="201"/>
      <c r="F40" s="201"/>
      <c r="G40" s="201"/>
      <c r="H40" s="202"/>
      <c r="I40" s="1">
        <v>34</v>
      </c>
      <c r="J40" s="53">
        <f>J41+J49+J56+J64</f>
        <v>20247910</v>
      </c>
      <c r="K40" s="53">
        <f>K41+K49+K56+K64</f>
        <v>22996967.490000002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2245231</v>
      </c>
      <c r="K41" s="53">
        <f>SUM(K42:K48)</f>
        <v>2722549.49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2245231</v>
      </c>
      <c r="K42" s="7">
        <v>2722549.49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/>
      <c r="K45" s="7"/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15432200</v>
      </c>
      <c r="K49" s="53">
        <f>SUM(K50:K55)</f>
        <v>17639901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/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14499557</v>
      </c>
      <c r="K51" s="7">
        <v>15421009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416881</v>
      </c>
      <c r="K53" s="7">
        <v>616248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515762</v>
      </c>
      <c r="K54" s="7">
        <v>1602644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/>
      <c r="K55" s="7"/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2399511</v>
      </c>
      <c r="K56" s="53">
        <f>SUM(K57:K63)</f>
        <v>2389547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2399511</v>
      </c>
      <c r="K62" s="7">
        <v>2389547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170968</v>
      </c>
      <c r="K64" s="7">
        <v>244970</v>
      </c>
    </row>
    <row r="65" spans="1:11" ht="12.75">
      <c r="A65" s="200" t="s">
        <v>56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122449</v>
      </c>
      <c r="K65" s="7">
        <v>2506337</v>
      </c>
    </row>
    <row r="66" spans="1:11" ht="12.75">
      <c r="A66" s="200" t="s">
        <v>241</v>
      </c>
      <c r="B66" s="201"/>
      <c r="C66" s="201"/>
      <c r="D66" s="201"/>
      <c r="E66" s="201"/>
      <c r="F66" s="201"/>
      <c r="G66" s="201"/>
      <c r="H66" s="202"/>
      <c r="I66" s="1">
        <v>60</v>
      </c>
      <c r="J66" s="53">
        <f>J7+J8+J40+J65</f>
        <v>334544532</v>
      </c>
      <c r="K66" s="53">
        <f>K7+K8+K40+K65</f>
        <v>435408154.49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/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7" t="s">
        <v>191</v>
      </c>
      <c r="B69" s="198"/>
      <c r="C69" s="198"/>
      <c r="D69" s="198"/>
      <c r="E69" s="198"/>
      <c r="F69" s="198"/>
      <c r="G69" s="198"/>
      <c r="H69" s="199"/>
      <c r="I69" s="3">
        <v>62</v>
      </c>
      <c r="J69" s="54">
        <f>J70+J71+J72+J78+J79+J82+J85</f>
        <v>225089988</v>
      </c>
      <c r="K69" s="54">
        <f>K70+K71+K72+K78+K79+K82+K85</f>
        <v>284842454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150857300</v>
      </c>
      <c r="K70" s="7">
        <v>205146480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8921539</v>
      </c>
      <c r="K71" s="7">
        <v>26723874</v>
      </c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23561457</v>
      </c>
      <c r="K72" s="53">
        <f>K73+K74-K75+K76+K77</f>
        <v>23435964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9477986</v>
      </c>
      <c r="K73" s="7">
        <v>9477986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6975716</v>
      </c>
      <c r="K74" s="7">
        <v>6975716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414924</v>
      </c>
      <c r="K75" s="7">
        <v>540417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7522679</v>
      </c>
      <c r="K77" s="7">
        <v>7522679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/>
      <c r="K78" s="7"/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28098723</v>
      </c>
      <c r="K79" s="53">
        <f>K80-K81</f>
        <v>14361050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28098723</v>
      </c>
      <c r="K80" s="7">
        <v>14361050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/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13650969</v>
      </c>
      <c r="K82" s="53">
        <f>K83-K84</f>
        <v>15175086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13650969</v>
      </c>
      <c r="K83" s="7">
        <v>15175086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/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0" t="s">
        <v>19</v>
      </c>
      <c r="B86" s="201"/>
      <c r="C86" s="201"/>
      <c r="D86" s="201"/>
      <c r="E86" s="201"/>
      <c r="F86" s="201"/>
      <c r="G86" s="201"/>
      <c r="H86" s="202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/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/>
      <c r="K89" s="7"/>
    </row>
    <row r="90" spans="1:11" ht="12.75">
      <c r="A90" s="200" t="s">
        <v>20</v>
      </c>
      <c r="B90" s="201"/>
      <c r="C90" s="201"/>
      <c r="D90" s="201"/>
      <c r="E90" s="201"/>
      <c r="F90" s="201"/>
      <c r="G90" s="201"/>
      <c r="H90" s="202"/>
      <c r="I90" s="1">
        <v>83</v>
      </c>
      <c r="J90" s="53">
        <f>SUM(J91:J99)</f>
        <v>68200158</v>
      </c>
      <c r="K90" s="53">
        <f>SUM(K91:K99)</f>
        <v>112141652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68200158</v>
      </c>
      <c r="K93" s="7">
        <v>112141652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>
      <c r="A100" s="200" t="s">
        <v>21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3">
        <f>SUM(J101:J112)</f>
        <v>33601395</v>
      </c>
      <c r="K100" s="53">
        <f>SUM(K101:K112)</f>
        <v>28505552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/>
      <c r="K101" s="7"/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6116777</v>
      </c>
      <c r="K103" s="7">
        <v>7413421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/>
      <c r="K104" s="7"/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14756586</v>
      </c>
      <c r="K105" s="7">
        <v>9994764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1910701</v>
      </c>
      <c r="K108" s="7">
        <v>2183311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5871560</v>
      </c>
      <c r="K109" s="7">
        <v>4337522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4945771</v>
      </c>
      <c r="K112" s="7">
        <v>4576534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7652991</v>
      </c>
      <c r="K113" s="7">
        <v>9918496</v>
      </c>
    </row>
    <row r="114" spans="1:11" ht="12.75">
      <c r="A114" s="200" t="s">
        <v>25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3">
        <f>J69+J86+J90+J100+J113</f>
        <v>334544532</v>
      </c>
      <c r="K114" s="53">
        <f>K69+K86+K90+K100+K113</f>
        <v>435408154</v>
      </c>
    </row>
    <row r="115" spans="1:11" ht="12.75">
      <c r="A115" s="225" t="s">
        <v>57</v>
      </c>
      <c r="B115" s="226"/>
      <c r="C115" s="226"/>
      <c r="D115" s="226"/>
      <c r="E115" s="226"/>
      <c r="F115" s="226"/>
      <c r="G115" s="226"/>
      <c r="H115" s="227"/>
      <c r="I115" s="2">
        <v>108</v>
      </c>
      <c r="J115" s="8"/>
      <c r="K115" s="8"/>
    </row>
    <row r="116" spans="1:11" ht="12.75">
      <c r="A116" s="217" t="s">
        <v>310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30"/>
    </row>
    <row r="117" spans="1:11" ht="12.75">
      <c r="A117" s="197" t="s">
        <v>186</v>
      </c>
      <c r="B117" s="198"/>
      <c r="C117" s="198"/>
      <c r="D117" s="198"/>
      <c r="E117" s="198"/>
      <c r="F117" s="198"/>
      <c r="G117" s="198"/>
      <c r="H117" s="198"/>
      <c r="I117" s="231"/>
      <c r="J117" s="231"/>
      <c r="K117" s="232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/>
      <c r="K119" s="8"/>
    </row>
    <row r="120" spans="1:11" ht="12.75">
      <c r="A120" s="236" t="s">
        <v>311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23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22" sqref="M2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3" t="s">
        <v>154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47" t="s">
        <v>344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38" t="s">
        <v>343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1.75">
      <c r="A4" s="239" t="s">
        <v>59</v>
      </c>
      <c r="B4" s="239"/>
      <c r="C4" s="239"/>
      <c r="D4" s="239"/>
      <c r="E4" s="239"/>
      <c r="F4" s="239"/>
      <c r="G4" s="239"/>
      <c r="H4" s="239"/>
      <c r="I4" s="58" t="s">
        <v>279</v>
      </c>
      <c r="J4" s="240" t="s">
        <v>319</v>
      </c>
      <c r="K4" s="240"/>
      <c r="L4" s="240" t="s">
        <v>320</v>
      </c>
      <c r="M4" s="240"/>
    </row>
    <row r="5" spans="1:13" ht="12.75">
      <c r="A5" s="239"/>
      <c r="B5" s="239"/>
      <c r="C5" s="239"/>
      <c r="D5" s="239"/>
      <c r="E5" s="239"/>
      <c r="F5" s="239"/>
      <c r="G5" s="239"/>
      <c r="H5" s="23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7" t="s">
        <v>26</v>
      </c>
      <c r="B7" s="198"/>
      <c r="C7" s="198"/>
      <c r="D7" s="198"/>
      <c r="E7" s="198"/>
      <c r="F7" s="198"/>
      <c r="G7" s="198"/>
      <c r="H7" s="199"/>
      <c r="I7" s="3">
        <v>111</v>
      </c>
      <c r="J7" s="54">
        <f>SUM(J8:J9)</f>
        <v>52119554</v>
      </c>
      <c r="K7" s="54">
        <f>SUM(K8:K9)</f>
        <v>33848121</v>
      </c>
      <c r="L7" s="54">
        <f>SUM(L8:L9)</f>
        <v>60835505</v>
      </c>
      <c r="M7" s="54">
        <f>SUM(M8:M9)</f>
        <v>40193138</v>
      </c>
    </row>
    <row r="8" spans="1:13" ht="12.75">
      <c r="A8" s="200" t="s">
        <v>152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49883391</v>
      </c>
      <c r="K8" s="7">
        <v>32365866</v>
      </c>
      <c r="L8" s="7">
        <v>60705364</v>
      </c>
      <c r="M8" s="7">
        <v>40188178</v>
      </c>
    </row>
    <row r="9" spans="1:13" ht="12.75">
      <c r="A9" s="200" t="s">
        <v>103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2236163</v>
      </c>
      <c r="K9" s="7">
        <v>1482255</v>
      </c>
      <c r="L9" s="7">
        <v>130141</v>
      </c>
      <c r="M9" s="7">
        <v>4960</v>
      </c>
    </row>
    <row r="10" spans="1:13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3">
        <f>J11+J12+J16+J20+J21+J22+J25+J26</f>
        <v>36572212</v>
      </c>
      <c r="K10" s="53">
        <f>K11+K12+K16+K20+K21+K22+K25+K26</f>
        <v>21715194</v>
      </c>
      <c r="L10" s="53">
        <f>L11+L12+L16+L20+L21+L22+L25+L26</f>
        <v>43521697</v>
      </c>
      <c r="M10" s="53">
        <f>M11+M12+M16+M20+M21+M22+M25+M26</f>
        <v>26650487</v>
      </c>
    </row>
    <row r="11" spans="1:13" ht="12.75">
      <c r="A11" s="200" t="s">
        <v>104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/>
      <c r="K11" s="7"/>
      <c r="L11" s="7"/>
      <c r="M11" s="7"/>
    </row>
    <row r="12" spans="1:13" ht="12.75">
      <c r="A12" s="200" t="s">
        <v>22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3">
        <f>SUM(J13:J15)</f>
        <v>12413596</v>
      </c>
      <c r="K12" s="53">
        <f>SUM(K13:K15)</f>
        <v>7803033</v>
      </c>
      <c r="L12" s="53">
        <f>SUM(L13:L15)</f>
        <v>15117581</v>
      </c>
      <c r="M12" s="53">
        <f>SUM(M13:M15)</f>
        <v>9960841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6369692</v>
      </c>
      <c r="K13" s="7">
        <v>4696505</v>
      </c>
      <c r="L13" s="7">
        <v>8782119</v>
      </c>
      <c r="M13" s="7">
        <v>6709575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/>
      <c r="K14" s="7"/>
      <c r="L14" s="7"/>
      <c r="M14" s="7"/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6043904</v>
      </c>
      <c r="K15" s="7">
        <v>3106528</v>
      </c>
      <c r="L15" s="7">
        <v>6335462</v>
      </c>
      <c r="M15" s="7">
        <v>3251266</v>
      </c>
    </row>
    <row r="16" spans="1:13" ht="12.75">
      <c r="A16" s="200" t="s">
        <v>23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3">
        <f>SUM(J17:J19)</f>
        <v>13273430</v>
      </c>
      <c r="K16" s="53">
        <f>SUM(K17:K19)</f>
        <v>7910884</v>
      </c>
      <c r="L16" s="53">
        <f>SUM(L17:L19)</f>
        <v>15435977</v>
      </c>
      <c r="M16" s="53">
        <f>SUM(M17:M19)</f>
        <v>9304664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7924533</v>
      </c>
      <c r="K17" s="7">
        <v>4778455</v>
      </c>
      <c r="L17" s="7">
        <v>9382942</v>
      </c>
      <c r="M17" s="7">
        <v>5693155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3400919</v>
      </c>
      <c r="K18" s="7">
        <v>1971446</v>
      </c>
      <c r="L18" s="7">
        <v>3787678</v>
      </c>
      <c r="M18" s="7">
        <v>2245977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1947978</v>
      </c>
      <c r="K19" s="7">
        <v>1160983</v>
      </c>
      <c r="L19" s="7">
        <v>2265357</v>
      </c>
      <c r="M19" s="7">
        <v>1365532</v>
      </c>
    </row>
    <row r="20" spans="1:13" ht="12.75">
      <c r="A20" s="200" t="s">
        <v>105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4112991</v>
      </c>
      <c r="K20" s="7">
        <v>2056495</v>
      </c>
      <c r="L20" s="7">
        <v>5100667</v>
      </c>
      <c r="M20" s="7">
        <v>2549455</v>
      </c>
    </row>
    <row r="21" spans="1:13" ht="12.75">
      <c r="A21" s="200" t="s">
        <v>106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6286039</v>
      </c>
      <c r="K21" s="7">
        <v>3628554</v>
      </c>
      <c r="L21" s="7">
        <v>7867472</v>
      </c>
      <c r="M21" s="7">
        <v>4835527</v>
      </c>
    </row>
    <row r="22" spans="1:13" ht="12.75">
      <c r="A22" s="200" t="s">
        <v>24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200" t="s">
        <v>107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</row>
    <row r="26" spans="1:13" ht="12.75">
      <c r="A26" s="200" t="s">
        <v>50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486156</v>
      </c>
      <c r="K26" s="7">
        <v>316228</v>
      </c>
      <c r="L26" s="7"/>
      <c r="M26" s="7"/>
    </row>
    <row r="27" spans="1:13" ht="12.75">
      <c r="A27" s="200" t="s">
        <v>213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3">
        <f>SUM(J28:J32)</f>
        <v>59308</v>
      </c>
      <c r="K27" s="53">
        <f>SUM(K28:K32)</f>
        <v>28307</v>
      </c>
      <c r="L27" s="53">
        <f>SUM(L28:L32)</f>
        <v>46580.99</v>
      </c>
      <c r="M27" s="53">
        <f>SUM(M28:M32)</f>
        <v>14035</v>
      </c>
    </row>
    <row r="28" spans="1:13" ht="12.75">
      <c r="A28" s="200" t="s">
        <v>227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/>
      <c r="K28" s="7"/>
      <c r="L28" s="7"/>
      <c r="M28" s="7"/>
    </row>
    <row r="29" spans="1:13" ht="12.75">
      <c r="A29" s="200" t="s">
        <v>155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59308</v>
      </c>
      <c r="K29" s="7">
        <v>28307</v>
      </c>
      <c r="L29" s="7">
        <v>46580.99</v>
      </c>
      <c r="M29" s="7">
        <v>14035</v>
      </c>
    </row>
    <row r="30" spans="1:13" ht="12.75">
      <c r="A30" s="200" t="s">
        <v>139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 ht="12.75">
      <c r="A31" s="200" t="s">
        <v>223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</row>
    <row r="32" spans="1:13" ht="12.75">
      <c r="A32" s="200" t="s">
        <v>140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/>
      <c r="K32" s="7"/>
      <c r="L32" s="7"/>
      <c r="M32" s="7"/>
    </row>
    <row r="33" spans="1:13" ht="12.75">
      <c r="A33" s="200" t="s">
        <v>214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3">
        <f>SUM(J34:J37)</f>
        <v>1955681</v>
      </c>
      <c r="K33" s="53">
        <f>SUM(K34:K37)</f>
        <v>1107195</v>
      </c>
      <c r="L33" s="53">
        <f>SUM(L34:L37)</f>
        <v>2185303</v>
      </c>
      <c r="M33" s="53">
        <f>SUM(M34:M37)</f>
        <v>1064271</v>
      </c>
    </row>
    <row r="34" spans="1:13" ht="12.75">
      <c r="A34" s="200" t="s">
        <v>66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/>
      <c r="K34" s="7"/>
      <c r="L34" s="7"/>
      <c r="M34" s="7"/>
    </row>
    <row r="35" spans="1:13" ht="12.75">
      <c r="A35" s="200" t="s">
        <v>65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1955681</v>
      </c>
      <c r="K35" s="7">
        <v>1107195</v>
      </c>
      <c r="L35" s="7">
        <v>2185303</v>
      </c>
      <c r="M35" s="7">
        <v>1064271</v>
      </c>
    </row>
    <row r="36" spans="1:13" ht="12.75">
      <c r="A36" s="200" t="s">
        <v>224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 ht="12.75">
      <c r="A37" s="200" t="s">
        <v>67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/>
      <c r="K37" s="7"/>
      <c r="L37" s="7"/>
      <c r="M37" s="7"/>
    </row>
    <row r="38" spans="1:13" ht="12.75">
      <c r="A38" s="200" t="s">
        <v>195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.75">
      <c r="A39" s="200" t="s">
        <v>196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.75">
      <c r="A40" s="200" t="s">
        <v>225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.75">
      <c r="A41" s="200" t="s">
        <v>226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.75">
      <c r="A42" s="200" t="s">
        <v>215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3">
        <f>J7+J27+J38+J40</f>
        <v>52178862</v>
      </c>
      <c r="K42" s="53">
        <f>K7+K27+K38+K40</f>
        <v>33876428</v>
      </c>
      <c r="L42" s="53">
        <f>L7+L27+L38+L40</f>
        <v>60882085.99</v>
      </c>
      <c r="M42" s="53">
        <f>M7+M27+M38+M40</f>
        <v>40207173</v>
      </c>
    </row>
    <row r="43" spans="1:13" ht="12.75">
      <c r="A43" s="200" t="s">
        <v>216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3">
        <f>J10+J33+J39+J41</f>
        <v>38527893</v>
      </c>
      <c r="K43" s="53">
        <f>K10+K33+K39+K41</f>
        <v>22822389</v>
      </c>
      <c r="L43" s="53">
        <f>L10+L33+L39+L41</f>
        <v>45707000</v>
      </c>
      <c r="M43" s="53">
        <f>M10+M33+M39+M41</f>
        <v>27714758</v>
      </c>
    </row>
    <row r="44" spans="1:13" ht="12.75">
      <c r="A44" s="200" t="s">
        <v>236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3">
        <f>J42-J43</f>
        <v>13650969</v>
      </c>
      <c r="K44" s="53">
        <f>K42-K43</f>
        <v>11054039</v>
      </c>
      <c r="L44" s="53">
        <f>L42-L43</f>
        <v>15175085.990000002</v>
      </c>
      <c r="M44" s="53">
        <f>M42-M43</f>
        <v>12492415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13650969</v>
      </c>
      <c r="K45" s="53">
        <f>IF(K42&gt;K43,K42-K43,0)</f>
        <v>11054039</v>
      </c>
      <c r="L45" s="53">
        <f>IF(L42&gt;L43,L42-L43,0)</f>
        <v>15175085.990000002</v>
      </c>
      <c r="M45" s="53">
        <f>IF(M42&gt;M43,M42-M43,0)</f>
        <v>12492415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0" t="s">
        <v>217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.75">
      <c r="A48" s="200" t="s">
        <v>237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3">
        <f>J44-J47</f>
        <v>13650969</v>
      </c>
      <c r="K48" s="53">
        <f>K44-K47</f>
        <v>11054039</v>
      </c>
      <c r="L48" s="53">
        <f>L44-L47</f>
        <v>15175085.990000002</v>
      </c>
      <c r="M48" s="53">
        <f>M44-M47</f>
        <v>12492415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13650969</v>
      </c>
      <c r="K49" s="53">
        <f>IF(K48&gt;0,K48,0)</f>
        <v>11054039</v>
      </c>
      <c r="L49" s="53">
        <f>IF(L48&gt;0,L48,0)</f>
        <v>15175085.990000002</v>
      </c>
      <c r="M49" s="53">
        <f>IF(M48&gt;0,M48,0)</f>
        <v>12492415</v>
      </c>
    </row>
    <row r="50" spans="1:13" ht="12.75">
      <c r="A50" s="244" t="s">
        <v>220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7" t="s">
        <v>312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</row>
    <row r="52" spans="1:13" ht="12.75" customHeight="1">
      <c r="A52" s="197" t="s">
        <v>187</v>
      </c>
      <c r="B52" s="198"/>
      <c r="C52" s="198"/>
      <c r="D52" s="198"/>
      <c r="E52" s="198"/>
      <c r="F52" s="198"/>
      <c r="G52" s="198"/>
      <c r="H52" s="198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7" t="s">
        <v>189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</row>
    <row r="56" spans="1:13" ht="12.75">
      <c r="A56" s="197" t="s">
        <v>204</v>
      </c>
      <c r="B56" s="198"/>
      <c r="C56" s="198"/>
      <c r="D56" s="198"/>
      <c r="E56" s="198"/>
      <c r="F56" s="198"/>
      <c r="G56" s="198"/>
      <c r="H56" s="199"/>
      <c r="I56" s="9">
        <v>157</v>
      </c>
      <c r="J56" s="6"/>
      <c r="K56" s="6"/>
      <c r="L56" s="6"/>
      <c r="M56" s="6"/>
    </row>
    <row r="57" spans="1:13" ht="12.75">
      <c r="A57" s="200" t="s">
        <v>221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0" t="s">
        <v>228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 ht="12.75">
      <c r="A59" s="200" t="s">
        <v>229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/>
      <c r="M59" s="7"/>
    </row>
    <row r="60" spans="1:13" ht="12.75">
      <c r="A60" s="200" t="s">
        <v>45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 ht="12.75">
      <c r="A61" s="200" t="s">
        <v>230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 ht="12.75">
      <c r="A62" s="200" t="s">
        <v>231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.75">
      <c r="A63" s="200" t="s">
        <v>232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.75">
      <c r="A64" s="200" t="s">
        <v>233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.75">
      <c r="A65" s="200" t="s">
        <v>222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/>
      <c r="M65" s="7"/>
    </row>
    <row r="66" spans="1:13" ht="12.75">
      <c r="A66" s="200" t="s">
        <v>193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0" t="s">
        <v>194</v>
      </c>
      <c r="B67" s="201"/>
      <c r="C67" s="201"/>
      <c r="D67" s="201"/>
      <c r="E67" s="201"/>
      <c r="F67" s="201"/>
      <c r="G67" s="201"/>
      <c r="H67" s="202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1">
      <selection activeCell="A50" sqref="A50:H5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342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8">
        <v>2</v>
      </c>
      <c r="J5" s="69" t="s">
        <v>283</v>
      </c>
      <c r="K5" s="69" t="s">
        <v>284</v>
      </c>
    </row>
    <row r="6" spans="1:11" ht="12.75">
      <c r="A6" s="217" t="s">
        <v>156</v>
      </c>
      <c r="B6" s="228"/>
      <c r="C6" s="228"/>
      <c r="D6" s="228"/>
      <c r="E6" s="228"/>
      <c r="F6" s="228"/>
      <c r="G6" s="228"/>
      <c r="H6" s="228"/>
      <c r="I6" s="262"/>
      <c r="J6" s="262"/>
      <c r="K6" s="26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13650696</v>
      </c>
      <c r="K7" s="7">
        <v>15175086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377880</v>
      </c>
      <c r="K8" s="7">
        <v>987676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>
        <v>540843</v>
      </c>
      <c r="K11" s="7"/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/>
      <c r="K12" s="7">
        <v>3597150</v>
      </c>
    </row>
    <row r="13" spans="1:11" ht="12.75">
      <c r="A13" s="200" t="s">
        <v>157</v>
      </c>
      <c r="B13" s="201"/>
      <c r="C13" s="201"/>
      <c r="D13" s="201"/>
      <c r="E13" s="201"/>
      <c r="F13" s="201"/>
      <c r="G13" s="201"/>
      <c r="H13" s="201"/>
      <c r="I13" s="1">
        <v>7</v>
      </c>
      <c r="J13" s="64">
        <f>SUM(J7:J12)</f>
        <v>14569419</v>
      </c>
      <c r="K13" s="53">
        <f>SUM(K7:K12)</f>
        <v>19759912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9707051</v>
      </c>
      <c r="K14" s="7">
        <v>5095843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2408167</v>
      </c>
      <c r="K15" s="7">
        <v>2207701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>
        <v>477318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00" t="s">
        <v>158</v>
      </c>
      <c r="B18" s="201"/>
      <c r="C18" s="201"/>
      <c r="D18" s="201"/>
      <c r="E18" s="201"/>
      <c r="F18" s="201"/>
      <c r="G18" s="201"/>
      <c r="H18" s="201"/>
      <c r="I18" s="1">
        <v>12</v>
      </c>
      <c r="J18" s="64">
        <f>SUM(J14:J17)</f>
        <v>12115218</v>
      </c>
      <c r="K18" s="53">
        <f>SUM(K14:K17)</f>
        <v>7780862</v>
      </c>
    </row>
    <row r="19" spans="1:11" ht="12.75">
      <c r="A19" s="200" t="s">
        <v>36</v>
      </c>
      <c r="B19" s="201"/>
      <c r="C19" s="201"/>
      <c r="D19" s="201"/>
      <c r="E19" s="201"/>
      <c r="F19" s="201"/>
      <c r="G19" s="201"/>
      <c r="H19" s="201"/>
      <c r="I19" s="1">
        <v>13</v>
      </c>
      <c r="J19" s="64">
        <v>2454474</v>
      </c>
      <c r="K19" s="53">
        <f>IF(K13&gt;K18,K13-K18,0)</f>
        <v>11979050</v>
      </c>
    </row>
    <row r="20" spans="1:11" ht="12.75">
      <c r="A20" s="200" t="s">
        <v>37</v>
      </c>
      <c r="B20" s="201"/>
      <c r="C20" s="201"/>
      <c r="D20" s="201"/>
      <c r="E20" s="201"/>
      <c r="F20" s="201"/>
      <c r="G20" s="201"/>
      <c r="H20" s="201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7" t="s">
        <v>159</v>
      </c>
      <c r="B21" s="228"/>
      <c r="C21" s="228"/>
      <c r="D21" s="228"/>
      <c r="E21" s="228"/>
      <c r="F21" s="228"/>
      <c r="G21" s="228"/>
      <c r="H21" s="228"/>
      <c r="I21" s="262"/>
      <c r="J21" s="262"/>
      <c r="K21" s="26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/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00" t="s">
        <v>168</v>
      </c>
      <c r="B27" s="201"/>
      <c r="C27" s="201"/>
      <c r="D27" s="201"/>
      <c r="E27" s="201"/>
      <c r="F27" s="201"/>
      <c r="G27" s="201"/>
      <c r="H27" s="201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/>
      <c r="K28" s="7"/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>
        <v>9239243</v>
      </c>
      <c r="K30" s="7">
        <v>14983546</v>
      </c>
    </row>
    <row r="31" spans="1:11" ht="12.75">
      <c r="A31" s="200" t="s">
        <v>5</v>
      </c>
      <c r="B31" s="201"/>
      <c r="C31" s="201"/>
      <c r="D31" s="201"/>
      <c r="E31" s="201"/>
      <c r="F31" s="201"/>
      <c r="G31" s="201"/>
      <c r="H31" s="201"/>
      <c r="I31" s="1">
        <v>24</v>
      </c>
      <c r="J31" s="64">
        <f>SUM(J28:J30)</f>
        <v>9239243</v>
      </c>
      <c r="K31" s="53">
        <f>SUM(K28:K30)</f>
        <v>14983546</v>
      </c>
    </row>
    <row r="32" spans="1:11" ht="12.75">
      <c r="A32" s="200" t="s">
        <v>38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0" t="s">
        <v>39</v>
      </c>
      <c r="B33" s="201"/>
      <c r="C33" s="201"/>
      <c r="D33" s="201"/>
      <c r="E33" s="201"/>
      <c r="F33" s="201"/>
      <c r="G33" s="201"/>
      <c r="H33" s="201"/>
      <c r="I33" s="1">
        <v>26</v>
      </c>
      <c r="J33" s="64">
        <f>IF(J31&gt;J27,J31-J27,0)</f>
        <v>9239243</v>
      </c>
      <c r="K33" s="53">
        <f>IF(K31&gt;K27,K31-K27,0)</f>
        <v>14983546</v>
      </c>
    </row>
    <row r="34" spans="1:11" ht="12.75">
      <c r="A34" s="217" t="s">
        <v>160</v>
      </c>
      <c r="B34" s="228"/>
      <c r="C34" s="228"/>
      <c r="D34" s="228"/>
      <c r="E34" s="228"/>
      <c r="F34" s="228"/>
      <c r="G34" s="228"/>
      <c r="H34" s="228"/>
      <c r="I34" s="262"/>
      <c r="J34" s="262"/>
      <c r="K34" s="26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>
        <v>10883188</v>
      </c>
      <c r="K37" s="7">
        <v>8278442</v>
      </c>
    </row>
    <row r="38" spans="1:11" ht="12.75">
      <c r="A38" s="200" t="s">
        <v>68</v>
      </c>
      <c r="B38" s="201"/>
      <c r="C38" s="201"/>
      <c r="D38" s="201"/>
      <c r="E38" s="201"/>
      <c r="F38" s="201"/>
      <c r="G38" s="201"/>
      <c r="H38" s="201"/>
      <c r="I38" s="1">
        <v>30</v>
      </c>
      <c r="J38" s="64">
        <f>SUM(J35:J37)</f>
        <v>10883188</v>
      </c>
      <c r="K38" s="53">
        <f>SUM(K35:K37)</f>
        <v>8278442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/>
      <c r="K39" s="7"/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>
        <v>4265327</v>
      </c>
      <c r="K43" s="7">
        <v>5199944</v>
      </c>
    </row>
    <row r="44" spans="1:11" ht="12.75">
      <c r="A44" s="200" t="s">
        <v>69</v>
      </c>
      <c r="B44" s="201"/>
      <c r="C44" s="201"/>
      <c r="D44" s="201"/>
      <c r="E44" s="201"/>
      <c r="F44" s="201"/>
      <c r="G44" s="201"/>
      <c r="H44" s="201"/>
      <c r="I44" s="1">
        <v>36</v>
      </c>
      <c r="J44" s="64">
        <f>SUM(J39:J43)</f>
        <v>4265327</v>
      </c>
      <c r="K44" s="53">
        <f>SUM(K39:K43)</f>
        <v>5199944</v>
      </c>
    </row>
    <row r="45" spans="1:11" ht="12.75">
      <c r="A45" s="200" t="s">
        <v>17</v>
      </c>
      <c r="B45" s="201"/>
      <c r="C45" s="201"/>
      <c r="D45" s="201"/>
      <c r="E45" s="201"/>
      <c r="F45" s="201"/>
      <c r="G45" s="201"/>
      <c r="H45" s="201"/>
      <c r="I45" s="1">
        <v>37</v>
      </c>
      <c r="J45" s="64">
        <f>IF(J38&gt;J44,J38-J44,0)</f>
        <v>6617861</v>
      </c>
      <c r="K45" s="53">
        <f>IF(K38&gt;K44,K38-K44,0)</f>
        <v>3078498</v>
      </c>
    </row>
    <row r="46" spans="1:11" ht="12.75">
      <c r="A46" s="200" t="s">
        <v>18</v>
      </c>
      <c r="B46" s="201"/>
      <c r="C46" s="201"/>
      <c r="D46" s="201"/>
      <c r="E46" s="201"/>
      <c r="F46" s="201"/>
      <c r="G46" s="201"/>
      <c r="H46" s="201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74002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IF(J20-J19+J33-J32+J46-J45&gt;0,J20-J19+J33-J32+J46-J45,0)</f>
        <v>166908</v>
      </c>
      <c r="K48" s="53">
        <f>IF(K20-K19+K33-K32+K46-K45&gt;0,K20-K19+K33-K32+K46-K45,0)</f>
        <v>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337876</v>
      </c>
      <c r="K49" s="7">
        <v>170968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65">
        <v>170968</v>
      </c>
      <c r="K52" s="61">
        <v>244970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34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217" t="s">
        <v>156</v>
      </c>
      <c r="B6" s="228"/>
      <c r="C6" s="228"/>
      <c r="D6" s="228"/>
      <c r="E6" s="228"/>
      <c r="F6" s="228"/>
      <c r="G6" s="228"/>
      <c r="H6" s="228"/>
      <c r="I6" s="262"/>
      <c r="J6" s="262"/>
      <c r="K6" s="26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0" t="s">
        <v>198</v>
      </c>
      <c r="B12" s="201"/>
      <c r="C12" s="201"/>
      <c r="D12" s="201"/>
      <c r="E12" s="201"/>
      <c r="F12" s="201"/>
      <c r="G12" s="201"/>
      <c r="H12" s="20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0" t="s">
        <v>47</v>
      </c>
      <c r="B19" s="201"/>
      <c r="C19" s="201"/>
      <c r="D19" s="201"/>
      <c r="E19" s="201"/>
      <c r="F19" s="201"/>
      <c r="G19" s="201"/>
      <c r="H19" s="20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4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7" t="s">
        <v>159</v>
      </c>
      <c r="B22" s="228"/>
      <c r="C22" s="228"/>
      <c r="D22" s="228"/>
      <c r="E22" s="228"/>
      <c r="F22" s="228"/>
      <c r="G22" s="228"/>
      <c r="H22" s="228"/>
      <c r="I22" s="262"/>
      <c r="J22" s="262"/>
      <c r="K22" s="26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0" t="s">
        <v>114</v>
      </c>
      <c r="B28" s="201"/>
      <c r="C28" s="201"/>
      <c r="D28" s="201"/>
      <c r="E28" s="201"/>
      <c r="F28" s="201"/>
      <c r="G28" s="201"/>
      <c r="H28" s="20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0" t="s">
        <v>48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0" t="s">
        <v>110</v>
      </c>
      <c r="B33" s="201"/>
      <c r="C33" s="201"/>
      <c r="D33" s="201"/>
      <c r="E33" s="201"/>
      <c r="F33" s="201"/>
      <c r="G33" s="201"/>
      <c r="H33" s="20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0" t="s">
        <v>111</v>
      </c>
      <c r="B34" s="201"/>
      <c r="C34" s="201"/>
      <c r="D34" s="201"/>
      <c r="E34" s="201"/>
      <c r="F34" s="201"/>
      <c r="G34" s="201"/>
      <c r="H34" s="20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7" t="s">
        <v>160</v>
      </c>
      <c r="B35" s="228"/>
      <c r="C35" s="228"/>
      <c r="D35" s="228"/>
      <c r="E35" s="228"/>
      <c r="F35" s="228"/>
      <c r="G35" s="228"/>
      <c r="H35" s="228"/>
      <c r="I35" s="262">
        <v>0</v>
      </c>
      <c r="J35" s="262"/>
      <c r="K35" s="26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0" t="s">
        <v>49</v>
      </c>
      <c r="B39" s="201"/>
      <c r="C39" s="201"/>
      <c r="D39" s="201"/>
      <c r="E39" s="201"/>
      <c r="F39" s="201"/>
      <c r="G39" s="201"/>
      <c r="H39" s="20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0" t="s">
        <v>148</v>
      </c>
      <c r="B45" s="201"/>
      <c r="C45" s="201"/>
      <c r="D45" s="201"/>
      <c r="E45" s="201"/>
      <c r="F45" s="201"/>
      <c r="G45" s="201"/>
      <c r="H45" s="20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0" t="s">
        <v>162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0" t="s">
        <v>163</v>
      </c>
      <c r="B47" s="201"/>
      <c r="C47" s="201"/>
      <c r="D47" s="201"/>
      <c r="E47" s="201"/>
      <c r="F47" s="201"/>
      <c r="G47" s="201"/>
      <c r="H47" s="20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0" t="s">
        <v>149</v>
      </c>
      <c r="B48" s="201"/>
      <c r="C48" s="201"/>
      <c r="D48" s="201"/>
      <c r="E48" s="201"/>
      <c r="F48" s="201"/>
      <c r="G48" s="201"/>
      <c r="H48" s="20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0" t="s">
        <v>15</v>
      </c>
      <c r="B49" s="201"/>
      <c r="C49" s="201"/>
      <c r="D49" s="201"/>
      <c r="E49" s="201"/>
      <c r="F49" s="201"/>
      <c r="G49" s="201"/>
      <c r="H49" s="20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0" t="s">
        <v>161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/>
    </row>
    <row r="51" spans="1:11" ht="12.75">
      <c r="A51" s="200" t="s">
        <v>175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 ht="12.75">
      <c r="A52" s="200" t="s">
        <v>176</v>
      </c>
      <c r="B52" s="201"/>
      <c r="C52" s="201"/>
      <c r="D52" s="201"/>
      <c r="E52" s="201"/>
      <c r="F52" s="201"/>
      <c r="G52" s="201"/>
      <c r="H52" s="201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0">
      <selection activeCell="K9" sqref="K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5"/>
    </row>
    <row r="2" spans="1:12" ht="15">
      <c r="A2" s="42"/>
      <c r="B2" s="74"/>
      <c r="C2" s="287" t="s">
        <v>282</v>
      </c>
      <c r="D2" s="287"/>
      <c r="E2" s="127" t="s">
        <v>323</v>
      </c>
      <c r="F2" s="43" t="s">
        <v>250</v>
      </c>
      <c r="G2" s="288" t="s">
        <v>324</v>
      </c>
      <c r="H2" s="289"/>
      <c r="I2" s="74"/>
      <c r="J2" s="74"/>
      <c r="K2" s="74"/>
      <c r="L2" s="77"/>
    </row>
    <row r="3" spans="1:11" ht="21.75">
      <c r="A3" s="290" t="s">
        <v>59</v>
      </c>
      <c r="B3" s="290"/>
      <c r="C3" s="290"/>
      <c r="D3" s="290"/>
      <c r="E3" s="290"/>
      <c r="F3" s="290"/>
      <c r="G3" s="290"/>
      <c r="H3" s="290"/>
      <c r="I3" s="80" t="s">
        <v>305</v>
      </c>
      <c r="J3" s="81" t="s">
        <v>150</v>
      </c>
      <c r="K3" s="81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3">
        <v>2</v>
      </c>
      <c r="J4" s="82" t="s">
        <v>283</v>
      </c>
      <c r="K4" s="82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150857300</v>
      </c>
      <c r="K5" s="45">
        <v>205146480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>
        <v>8921539</v>
      </c>
      <c r="K6" s="46">
        <v>26723874</v>
      </c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23561457</v>
      </c>
      <c r="K7" s="46">
        <v>23435964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28098723</v>
      </c>
      <c r="K8" s="46">
        <v>14361050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13650969</v>
      </c>
      <c r="K9" s="46">
        <v>15175086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/>
      <c r="K10" s="46"/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/>
      <c r="K12" s="46"/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4">
        <v>10</v>
      </c>
      <c r="J14" s="78">
        <f>SUM(J5:J13)</f>
        <v>225089988</v>
      </c>
      <c r="K14" s="78">
        <f>SUM(K5:K13)</f>
        <v>284842454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4">
        <v>17</v>
      </c>
      <c r="J21" s="79">
        <v>13650969</v>
      </c>
      <c r="K21" s="79">
        <v>15175086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1" t="s">
        <v>302</v>
      </c>
      <c r="B23" s="272"/>
      <c r="C23" s="272"/>
      <c r="D23" s="272"/>
      <c r="E23" s="272"/>
      <c r="F23" s="272"/>
      <c r="G23" s="272"/>
      <c r="H23" s="272"/>
      <c r="I23" s="47">
        <v>18</v>
      </c>
      <c r="J23" s="45"/>
      <c r="K23" s="45"/>
    </row>
    <row r="24" spans="1:11" ht="17.25" customHeight="1">
      <c r="A24" s="273" t="s">
        <v>303</v>
      </c>
      <c r="B24" s="274"/>
      <c r="C24" s="274"/>
      <c r="D24" s="274"/>
      <c r="E24" s="274"/>
      <c r="F24" s="274"/>
      <c r="G24" s="274"/>
      <c r="H24" s="274"/>
      <c r="I24" s="48">
        <v>19</v>
      </c>
      <c r="J24" s="79"/>
      <c r="K24" s="79"/>
    </row>
    <row r="25" spans="1:11" ht="30" customHeight="1">
      <c r="A25" s="275" t="s">
        <v>304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SEFRAC</cp:lastModifiedBy>
  <cp:lastPrinted>2017-07-19T11:49:07Z</cp:lastPrinted>
  <dcterms:created xsi:type="dcterms:W3CDTF">2008-10-17T11:51:54Z</dcterms:created>
  <dcterms:modified xsi:type="dcterms:W3CDTF">2017-07-19T12:07:29Z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