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<sst xmlns="http://schemas.openxmlformats.org/spreadsheetml/2006/main" count="396" uniqueCount="347">
  <si>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</si>
  <si>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</si>
  <si>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</si>
  <si>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</si>
  <si>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</si>
  <si>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</si>
  <si>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</si>
  <si>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</si>
  <si>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</si>
  <si>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</si>
  <si>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</si>
  <si>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</si>
  <si>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</si>
  <si>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</si>
  <si>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</si>
  <si>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</si>
  <si>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</si>
  <si>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</si>
  <si>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</si>
  <si>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</si>
  <si>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</si>
  <si>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</si>
  <si>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</si>
  <si>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</si>
  <si>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</si>
  <si>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</si>
  <si>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</si>
  <si>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</si>
  <si>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</si>
  <si>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</si>
  <si>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</si>
  <si>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</si>
  <si>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</si>
  <si>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</si>
  <si>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</si>
  <si>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</si>
  <si>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</si>
  <si>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</si>
  <si>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</si>
  <si>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</si>
  <si>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</si>
  <si>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</si>
  <si>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</si>
  <si>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</si>
  <si>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</si>
  <si>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</si>
  <si>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</si>
  <si>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</si>
  <si>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</si>
  <si>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</si>
  <si>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</si>
  <si>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</si>
  <si>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</si>
  <si>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</si>
  <si>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</si>
  <si>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</si>
  <si>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</si>
  <si>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</si>
  <si>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</si>
  <si>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</si>
  <si>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</si>
  <si>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</si>
  <si>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</si>
  <si>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</si>
  <si>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</si>
  <si>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</si>
  <si>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</si>
  <si>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</si>
  <si>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</si>
  <si>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</si>
  <si>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</si>
  <si>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</si>
  <si>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</si>
  <si>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</si>
  <si>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</si>
  <si>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</si>
  <si>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</si>
  <si>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</si>
  <si>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</si>
  <si>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</si>
  <si>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</si>
  <si>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</si>
  <si>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</si>
  <si>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</si>
  <si>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</si>
  <si>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</si>
  <si>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</si>
  <si>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</si>
  <si>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</si>
  <si>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</si>
  <si>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</si>
  <si>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</si>
  <si>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</si>
  <si>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</si>
  <si>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</si>
  <si>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</si>
  <si>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</si>
  <si>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</si>
  <si>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</si>
  <si>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</si>
  <si>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</si>
  <si>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</si>
  <si>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</si>
  <si>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</si>
  <si>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</si>
  <si>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</si>
  <si>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</si>
  <si>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</si>
  <si>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</si>
  <si>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</si>
  <si>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</si>
  <si>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</si>
  <si>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</si>
  <si>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</si>
  <si>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</si>
  <si>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</si>
  <si>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</si>
  <si>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</si>
  <si>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</si>
  <si>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</si>
  <si>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</si>
  <si>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</si>
  <si>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</si>
  <si>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</si>
  <si>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</si>
  <si>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</si>
  <si>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</si>
  <si>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</si>
  <si>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</si>
  <si>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</si>
  <si>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</si>
  <si>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</si>
  <si>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</si>
  <si>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</si>
  <si>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</si>
  <si>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</si>
  <si>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</si>
  <si>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</si>
  <si>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</si>
  <si>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</si>
  <si>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</si>
  <si>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</si>
  <si>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</si>
  <si>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</si>
  <si>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</si>
  <si>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</si>
  <si>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</si>
  <si>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</si>
  <si>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</si>
  <si>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</si>
  <si>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</si>
  <si>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</si>
  <si>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</si>
  <si>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</si>
  <si>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</si>
  <si>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</si>
  <si>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</si>
  <si>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</si>
  <si>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</si>
  <si>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</si>
  <si>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</si>
  <si>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</si>
  <si>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</si>
  <si>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</si>
  <si>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</si>
  <si>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</si>
  <si>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</si>
  <si>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</si>
  <si>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</si>
  <si>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</si>
  <si>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</si>
  <si>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</si>
  <si>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</si>
  <si>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</si>
  <si>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</si>
  <si>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</si>
  <si>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</si>
  <si>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</si>
  <si>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</si>
  <si>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</si>
  <si>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</si>
  <si>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</si>
  <si>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</si>
  <si>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</si>
  <si>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</si>
  <si>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</si>
  <si>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</si>
  <si>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</si>
  <si>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</si>
  <si>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</si>
  <si>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</si>
  <si>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</si>
  <si>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</si>
  <si>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</si>
  <si>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</si>
  <si>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</si>
  <si>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</si>
  <si>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</si>
  <si>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</si>
  <si>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</si>
  <si>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</si>
  <si>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</si>
  <si>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</si>
  <si>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</si>
  <si>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</si>
  <si>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</si>
  <si>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</si>
  <si>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</si>
  <si>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</si>
  <si>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</si>
  <si>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</si>
  <si>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</si>
  <si>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</si>
  <si>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</si>
  <si>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</si>
  <si>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</si>
  <si>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</si>
  <si>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</si>
  <si>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</si>
  <si>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</si>
  <si>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</si>
  <si>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</si>
  <si>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</si>
  <si>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</si>
  <si>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</si>
  <si>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</si>
  <si>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</si>
  <si>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</si>
  <si>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</si>
  <si>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</si>
  <si>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</si>
  <si>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</si>
  <si>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</si>
  <si>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</si>
  <si>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</si>
  <si>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</si>
  <si>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</si>
  <si>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</si>
  <si>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</si>
  <si>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</si>
  <si>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</si>
  <si>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</si>
  <si>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</si>
  <si>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</si>
  <si>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</si>
  <si>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</si>
  <si>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</si>
  <si>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</si>
  <si>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</si>
  <si>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</si>
  <si>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</si>
  <si>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</si>
  <si>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</si>
  <si>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</si>
  <si>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</si>
  <si>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</si>
  <si>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</si>
  <si>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</si>
  <si>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</si>
  <si>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</si>
  <si>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</si>
  <si>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</si>
  <si>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</si>
  <si>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</si>
  <si>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</si>
  <si>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</si>
  <si>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</si>
  <si>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</si>
  <si>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</si>
  <si>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</si>
  <si>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</si>
  <si>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</si>
  <si>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</si>
  <si>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</si>
  <si>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</si>
  <si>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</si>
  <si>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</si>
  <si>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</si>
  <si>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</si>
  <si>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</si>
  <si>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</si>
  <si>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</si>
  <si>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</si>
  <si>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</si>
  <si>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</si>
  <si>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</si>
  <si>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</si>
  <si>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</si>
  <si>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</si>
  <si>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</si>
  <si>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</si>
  <si>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</si>
  <si>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</si>
  <si>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</si>
  <si>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</si>
  <si>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</si>
  <si>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</si>
  <si>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</si>
  <si>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</si>
  <si>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</si>
  <si>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</si>
  <si>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</si>
  <si>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</si>
  <si>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</si>
  <si>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</si>
  <si>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</si>
  <si>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</si>
  <si>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</si>
  <si>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</si>
  <si>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</si>
  <si>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</si>
  <si>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</si>
  <si>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</si>
  <si>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</si>
  <si>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</si>
  <si>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</si>
  <si>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</si>
  <si>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</si>
  <si>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</si>
  <si>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</si>
  <si>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</si>
  <si>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</si>
  <si>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</si>
  <si>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</si>
  <si>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03311953</t>
  </si>
  <si>
    <t>060032302</t>
  </si>
  <si>
    <t>05951496767</t>
  </si>
  <si>
    <t>ILIRIJA d.d.</t>
  </si>
  <si>
    <t>BIOGRAD NA MORU</t>
  </si>
  <si>
    <t>Tina Ujevića 7</t>
  </si>
  <si>
    <t>ilirija@zd-com.hr</t>
  </si>
  <si>
    <t>www.ilirijabiograd.com</t>
  </si>
  <si>
    <t>NE</t>
  </si>
  <si>
    <t>55100</t>
  </si>
  <si>
    <t>STRPIĆ  ZORKA</t>
  </si>
  <si>
    <t>023/383-178</t>
  </si>
  <si>
    <t>023/384-564</t>
  </si>
  <si>
    <t>zorkas@ilirijabiograd.com</t>
  </si>
  <si>
    <t>RAŽNJEVIĆ GORAN</t>
  </si>
  <si>
    <t xml:space="preserve">stanje na dan 30.06.2014. </t>
  </si>
  <si>
    <t>Obveznik:  ILIRIJA d.d. BIOGRAD NA MORU</t>
  </si>
  <si>
    <t xml:space="preserve">u razdoblju 01. 01. 2014.  do 30. 06.2014. </t>
  </si>
  <si>
    <t>Obveznik: ILIRIJA d.d.  BIOGRAD NA MORU</t>
  </si>
  <si>
    <t xml:space="preserve">u razdoblju 01. 01.2014.  do 30. 06. 2014. </t>
  </si>
  <si>
    <t>Obveznik: ILIRIJA d.d. BIOGRAD NA MORU</t>
  </si>
  <si>
    <t>01.01.2014.</t>
  </si>
  <si>
    <t>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</si>
</sst>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28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23210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22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13</v>
      </c>
      <c r="D24" s="143"/>
      <c r="E24" s="151"/>
      <c r="F24" s="151"/>
      <c r="G24" s="152"/>
      <c r="H24" s="51" t="s">
        <v>261</v>
      </c>
      <c r="I24" s="122">
        <v>414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337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K113" sqref="K1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340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284770883</v>
      </c>
      <c r="K8" s="53">
        <f>K9+K16+K26+K35+K39</f>
        <v>292867894.57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1217329</v>
      </c>
      <c r="K9" s="53">
        <f>SUM(K10:K15)</f>
        <v>2077351.57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1217329</v>
      </c>
      <c r="K15" s="7">
        <v>2077351.57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v>283513554</v>
      </c>
      <c r="K16" s="53">
        <f>SUM(K17:K25)</f>
        <v>290750543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39239158</v>
      </c>
      <c r="K17" s="7">
        <v>39462537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199818623</v>
      </c>
      <c r="K18" s="7">
        <v>195715045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12238102</v>
      </c>
      <c r="K19" s="7">
        <v>11551991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1697117</v>
      </c>
      <c r="K22" s="7">
        <v>463163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30520554</v>
      </c>
      <c r="K23" s="7">
        <v>43557807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40000</v>
      </c>
      <c r="K26" s="53">
        <f>SUM(K27:K34)</f>
        <v>40000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40000</v>
      </c>
      <c r="K27" s="7">
        <v>40000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13962617</v>
      </c>
      <c r="K40" s="53">
        <f>K41+K49+K56+K64</f>
        <v>17200655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2489484</v>
      </c>
      <c r="K41" s="53">
        <f>SUM(K42:K48)</f>
        <v>2307397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2489484</v>
      </c>
      <c r="K42" s="7">
        <v>2307397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7723840</v>
      </c>
      <c r="K49" s="53">
        <f>SUM(K50:K55)</f>
        <v>10028461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6478291</v>
      </c>
      <c r="K51" s="7">
        <v>8190656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623785</v>
      </c>
      <c r="K53" s="7">
        <v>902128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296155</v>
      </c>
      <c r="K54" s="7">
        <v>455958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325609</v>
      </c>
      <c r="K55" s="7">
        <v>479719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3716912</v>
      </c>
      <c r="K56" s="53">
        <f>SUM(K57:K63)</f>
        <v>4505834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3716912</v>
      </c>
      <c r="K62" s="7">
        <v>4505834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32381</v>
      </c>
      <c r="K64" s="7">
        <v>358963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1351804</v>
      </c>
      <c r="K65" s="7">
        <v>1895047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300085304</v>
      </c>
      <c r="K66" s="53">
        <f>K7+K8+K40+K65</f>
        <v>311963596.57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156257179</v>
      </c>
      <c r="K69" s="54">
        <f>K70+K71+K72+K78+K79+K82+K85</f>
        <v>171392498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99754400</v>
      </c>
      <c r="K70" s="7">
        <v>124693000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829039</v>
      </c>
      <c r="K71" s="7">
        <v>829039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v>19862738</v>
      </c>
      <c r="K72" s="53">
        <f>K73+K74-K75+K76+K77</f>
        <v>20862739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5610343</v>
      </c>
      <c r="K73" s="7">
        <v>6610343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246000</v>
      </c>
      <c r="K75" s="7">
        <v>246000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14968395</v>
      </c>
      <c r="K77" s="7">
        <v>14498396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26286033</v>
      </c>
      <c r="K79" s="53">
        <f>K80-K81</f>
        <v>14908963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26286033</v>
      </c>
      <c r="K80" s="7">
        <v>14908963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v>9524969</v>
      </c>
      <c r="K82" s="53">
        <f>K83-K84</f>
        <v>10098757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9524969</v>
      </c>
      <c r="K83" s="7">
        <v>10098757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107462610</v>
      </c>
      <c r="K90" s="53">
        <f>SUM(K91:K99)</f>
        <v>96270669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107462610</v>
      </c>
      <c r="K93" s="7">
        <v>96270669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30117524</v>
      </c>
      <c r="K100" s="53">
        <f>SUM(K101:K112)</f>
        <v>36833272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5177167</v>
      </c>
      <c r="K103" s="7">
        <v>12855159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14943700</v>
      </c>
      <c r="K105" s="7">
        <v>15289757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1920972</v>
      </c>
      <c r="K108" s="7">
        <v>2114478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4346619</v>
      </c>
      <c r="K109" s="7">
        <v>4460070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3729066</v>
      </c>
      <c r="K112" s="7">
        <v>2113808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6247991</v>
      </c>
      <c r="K113" s="7">
        <v>7467158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300085304</v>
      </c>
      <c r="K114" s="53">
        <f>K69+K86+K90+K100+K113</f>
        <v>311963597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16" sqref="M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48429440</v>
      </c>
      <c r="K7" s="54">
        <f>SUM(K8:K9)</f>
        <v>31776174</v>
      </c>
      <c r="L7" s="54">
        <f>SUM(L8:L9)</f>
        <v>51595071</v>
      </c>
      <c r="M7" s="54">
        <f>SUM(M8:M9)</f>
        <v>34411801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46638024</v>
      </c>
      <c r="K8" s="7">
        <v>31245285</v>
      </c>
      <c r="L8" s="7">
        <v>49835147</v>
      </c>
      <c r="M8" s="7">
        <v>33968005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1791416</v>
      </c>
      <c r="K9" s="7">
        <v>530889</v>
      </c>
      <c r="L9" s="7">
        <v>1759924</v>
      </c>
      <c r="M9" s="7">
        <v>443796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35791987</v>
      </c>
      <c r="K10" s="53">
        <f>K11+K12+K16+K20+K21+K22+K25+K26</f>
        <v>21792102</v>
      </c>
      <c r="L10" s="53">
        <f>L11+L12+L16+L20+L21+L22+L25+L26</f>
        <v>37967624</v>
      </c>
      <c r="M10" s="53">
        <f>M11+M12+M16+M20+M21+M22+M25+M26</f>
        <v>23621832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13759274</v>
      </c>
      <c r="K12" s="53">
        <f>SUM(K13:K15)</f>
        <v>9253527</v>
      </c>
      <c r="L12" s="53">
        <f>SUM(L13:L15)</f>
        <v>14528065</v>
      </c>
      <c r="M12" s="53">
        <f>SUM(M13:M15)</f>
        <v>10138195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6680455</v>
      </c>
      <c r="K13" s="7">
        <v>5224050</v>
      </c>
      <c r="L13" s="7">
        <v>7176771</v>
      </c>
      <c r="M13" s="7">
        <v>5766578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7078819</v>
      </c>
      <c r="K15" s="7">
        <v>4029477</v>
      </c>
      <c r="L15" s="7">
        <v>7351294</v>
      </c>
      <c r="M15" s="7">
        <v>4371617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13023334</v>
      </c>
      <c r="K16" s="53">
        <f>SUM(K17:K19)</f>
        <v>7870518</v>
      </c>
      <c r="L16" s="53">
        <f>SUM(L17:L19)</f>
        <v>14211154</v>
      </c>
      <c r="M16" s="53">
        <f>SUM(M17:M19)</f>
        <v>8719089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7827356</v>
      </c>
      <c r="K17" s="7">
        <v>4777228</v>
      </c>
      <c r="L17" s="7">
        <v>8363066</v>
      </c>
      <c r="M17" s="7">
        <v>5149882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3477620</v>
      </c>
      <c r="K18" s="7">
        <v>2054818</v>
      </c>
      <c r="L18" s="7">
        <v>3843845</v>
      </c>
      <c r="M18" s="7">
        <v>2289613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1718358</v>
      </c>
      <c r="K19" s="7">
        <v>1038472</v>
      </c>
      <c r="L19" s="7">
        <v>2004243</v>
      </c>
      <c r="M19" s="7">
        <v>1279594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3119755</v>
      </c>
      <c r="K20" s="7">
        <v>1559877</v>
      </c>
      <c r="L20" s="7">
        <v>3192603</v>
      </c>
      <c r="M20" s="7">
        <v>1596802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5889624</v>
      </c>
      <c r="K21" s="7">
        <v>3108180</v>
      </c>
      <c r="L21" s="7">
        <v>6035802</v>
      </c>
      <c r="M21" s="7">
        <v>3167746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180683</v>
      </c>
      <c r="K27" s="53">
        <f>SUM(K28:K32)</f>
        <v>22589</v>
      </c>
      <c r="L27" s="53">
        <f>SUM(L28:L32)</f>
        <v>51457</v>
      </c>
      <c r="M27" s="53">
        <f>SUM(M28:M32)</f>
        <v>11998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180683</v>
      </c>
      <c r="K29" s="7">
        <v>22589</v>
      </c>
      <c r="L29" s="7">
        <v>51457</v>
      </c>
      <c r="M29" s="7">
        <v>11998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2519207</v>
      </c>
      <c r="K33" s="53">
        <f>SUM(K34:K37)</f>
        <v>1304466</v>
      </c>
      <c r="L33" s="53">
        <f>SUM(L34:L37)</f>
        <v>2879692</v>
      </c>
      <c r="M33" s="53">
        <f>SUM(M34:M37)</f>
        <v>1406720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2519207</v>
      </c>
      <c r="K35" s="7">
        <v>1304466</v>
      </c>
      <c r="L35" s="7">
        <v>2879692</v>
      </c>
      <c r="M35" s="7">
        <v>1406720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38325</v>
      </c>
      <c r="K40" s="7">
        <v>74326</v>
      </c>
      <c r="L40" s="7">
        <v>344067</v>
      </c>
      <c r="M40" s="7">
        <v>238521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812285</v>
      </c>
      <c r="K41" s="7">
        <v>717437</v>
      </c>
      <c r="L41" s="7">
        <v>1044522</v>
      </c>
      <c r="M41" s="7">
        <v>733632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48648448</v>
      </c>
      <c r="K42" s="53">
        <f>K7+K27+K38+K40</f>
        <v>31873089</v>
      </c>
      <c r="L42" s="53">
        <f>L7+L27+L38+L40</f>
        <v>51990595</v>
      </c>
      <c r="M42" s="53">
        <f>M7+M27+M38+M40</f>
        <v>34662320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39123479</v>
      </c>
      <c r="K43" s="53">
        <f>K10+K33+K39+K41</f>
        <v>23814005</v>
      </c>
      <c r="L43" s="53">
        <f>L10+L33+L39+L41</f>
        <v>41891838</v>
      </c>
      <c r="M43" s="53">
        <f>M10+M33+M39+M41</f>
        <v>25762184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9524969</v>
      </c>
      <c r="K44" s="53">
        <f>K42-K43</f>
        <v>8059084</v>
      </c>
      <c r="L44" s="53">
        <f>L42-L43</f>
        <v>10098757</v>
      </c>
      <c r="M44" s="53">
        <f>M42-M43</f>
        <v>8900136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9524969</v>
      </c>
      <c r="K45" s="53">
        <f>IF(K42&gt;K43,K42-K43,0)</f>
        <v>8059084</v>
      </c>
      <c r="L45" s="53">
        <f>IF(L42&gt;L43,L42-L43,0)</f>
        <v>10098757</v>
      </c>
      <c r="M45" s="53">
        <f>IF(M42&gt;M43,M42-M43,0)</f>
        <v>8900136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9524969</v>
      </c>
      <c r="K48" s="53">
        <f>K44-K47</f>
        <v>8059084</v>
      </c>
      <c r="L48" s="53">
        <f>L44-L47</f>
        <v>10098757</v>
      </c>
      <c r="M48" s="53">
        <f>M44-M47</f>
        <v>8900136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9524969</v>
      </c>
      <c r="K49" s="53">
        <f>IF(K48&gt;0,K48,0)</f>
        <v>8059084</v>
      </c>
      <c r="L49" s="53">
        <f>IF(L48&gt;0,L48,0)</f>
        <v>10098757</v>
      </c>
      <c r="M49" s="53">
        <f>IF(M48&gt;0,M48,0)</f>
        <v>8900136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53" sqref="K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9524969</v>
      </c>
      <c r="K7" s="7">
        <v>10098757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176857</v>
      </c>
      <c r="K8" s="7">
        <v>72848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2635344</v>
      </c>
      <c r="K10" s="7">
        <v>3238038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182087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12337170</v>
      </c>
      <c r="K13" s="53">
        <v>13591730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539929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1970521</v>
      </c>
      <c r="K17" s="7">
        <v>2195428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v>1521684</v>
      </c>
      <c r="K18" s="53">
        <v>2195428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10815486</v>
      </c>
      <c r="K19" s="53">
        <v>11396302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/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/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9315568</v>
      </c>
      <c r="K30" s="7">
        <v>8954365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v>8957192</v>
      </c>
      <c r="K31" s="53">
        <v>8745692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/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8957192</v>
      </c>
      <c r="K33" s="53">
        <v>8745992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/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1949386</v>
      </c>
      <c r="K43" s="7">
        <v>2539023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1949386</v>
      </c>
      <c r="K44" s="53">
        <v>2539023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/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1949386</v>
      </c>
      <c r="K46" s="53">
        <v>2687352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v>111287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91092</v>
      </c>
      <c r="K48" s="53"/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123473</v>
      </c>
      <c r="K49" s="7">
        <v>247676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v>32381</v>
      </c>
      <c r="K52" s="61">
        <v>358963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3" sqref="A23:H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77" t="s">
        <v>345</v>
      </c>
      <c r="F2" s="43" t="s">
        <v>250</v>
      </c>
      <c r="G2" s="269" t="s">
        <v>346</v>
      </c>
      <c r="H2" s="270"/>
      <c r="I2" s="74"/>
      <c r="J2" s="74"/>
      <c r="K2" s="74"/>
      <c r="L2" s="78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99754400</v>
      </c>
      <c r="K5" s="45">
        <v>124693000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829039</v>
      </c>
      <c r="K6" s="46">
        <v>829039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19862738</v>
      </c>
      <c r="K7" s="46">
        <v>20862737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26286033</v>
      </c>
      <c r="K8" s="46">
        <v>14908962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9524969</v>
      </c>
      <c r="K9" s="46">
        <v>10098757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156257179</v>
      </c>
      <c r="K14" s="79">
        <f>SUM(K5:K13)</f>
        <v>171392495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v>9524969</v>
      </c>
      <c r="K21" s="80">
        <v>10098757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2014-07-29T07:51:19Z</cp:lastPrinted>
  <dcterms:created xsi:type="dcterms:W3CDTF">2008-10-17T11:51:54Z</dcterms:created>
  <dcterms:modified xsi:type="dcterms:W3CDTF">2014-07-29T09:35:11Z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