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'Bilanca'!$A$1:$K$120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<sst xmlns="http://schemas.openxmlformats.org/spreadsheetml/2006/main" count="399" uniqueCount="349">
  <si>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</si>
  <si>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</si>
  <si>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</si>
  <si>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</si>
  <si>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</si>
  <si>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</si>
  <si>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</si>
  <si>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</si>
  <si>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</si>
  <si>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</si>
  <si>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</si>
  <si>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</si>
  <si>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</si>
  <si>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</si>
  <si>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</si>
  <si>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</si>
  <si>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</si>
  <si>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</si>
  <si>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</si>
  <si>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</si>
  <si>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</si>
  <si>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</si>
  <si>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</si>
  <si>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</si>
  <si>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</si>
  <si>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</si>
  <si>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</si>
  <si>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</si>
  <si>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</si>
  <si>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</si>
  <si>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</si>
  <si>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</si>
  <si>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</si>
  <si>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</si>
  <si>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</si>
  <si>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</si>
  <si>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</si>
  <si>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</si>
  <si>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</si>
  <si>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</si>
  <si>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</si>
  <si>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</si>
  <si>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</si>
  <si>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</si>
  <si>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</si>
  <si>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</si>
  <si>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</si>
  <si>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</si>
  <si>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</si>
  <si>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</si>
  <si>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</si>
  <si>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</si>
  <si>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</si>
  <si>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</si>
  <si>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</si>
  <si>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</si>
  <si>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</si>
  <si>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</si>
  <si>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</si>
  <si>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</si>
  <si>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</si>
  <si>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</si>
  <si>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</si>
  <si>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</si>
  <si>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</si>
  <si>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</si>
  <si>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</si>
  <si>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</si>
  <si>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</si>
  <si>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</si>
  <si>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</si>
  <si>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</si>
  <si>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</si>
  <si>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</si>
  <si>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</si>
  <si>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</si>
  <si>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</si>
  <si>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</si>
  <si>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</si>
  <si>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</si>
  <si>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</si>
  <si>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</si>
  <si>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</si>
  <si>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</si>
  <si>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</si>
  <si>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</si>
  <si>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</si>
  <si>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</si>
  <si>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</si>
  <si>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</si>
  <si>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</si>
  <si>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</si>
  <si>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</si>
  <si>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</si>
  <si>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</si>
  <si>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</si>
  <si>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</si>
  <si>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</si>
  <si>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</si>
  <si>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</si>
  <si>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</si>
  <si>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</si>
  <si>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</si>
  <si>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</si>
  <si>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</si>
  <si>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</si>
  <si>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</si>
  <si>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</si>
  <si>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</si>
  <si>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</si>
  <si>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</si>
  <si>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</si>
  <si>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</si>
  <si>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</si>
  <si>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</si>
  <si>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</si>
  <si>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</si>
  <si>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</si>
  <si>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</si>
  <si>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</si>
  <si>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</si>
  <si>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</si>
  <si>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</si>
  <si>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</si>
  <si>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</si>
  <si>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</si>
  <si>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</si>
  <si>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</si>
  <si>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</si>
  <si>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</si>
  <si>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</si>
  <si>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</si>
  <si>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</si>
  <si>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</si>
  <si>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</si>
  <si>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</si>
  <si>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</si>
  <si>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</si>
  <si>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</si>
  <si>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</si>
  <si>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</si>
  <si>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</si>
  <si>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</si>
  <si>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</si>
  <si>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</si>
  <si>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</si>
  <si>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</si>
  <si>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</si>
  <si>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</si>
  <si>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</si>
  <si>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</si>
  <si>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</si>
  <si>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</si>
  <si>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</si>
  <si>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</si>
  <si>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</si>
  <si>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</si>
  <si>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</si>
  <si>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</si>
  <si>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</si>
  <si>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</si>
  <si>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</si>
  <si>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</si>
  <si>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</si>
  <si>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</si>
  <si>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</si>
  <si>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</si>
  <si>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</si>
  <si>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</si>
  <si>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</si>
  <si>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</si>
  <si>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</si>
  <si>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</si>
  <si>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</si>
  <si>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</si>
  <si>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</si>
  <si>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</si>
  <si>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</si>
  <si>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</si>
  <si>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</si>
  <si>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</si>
  <si>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</si>
  <si>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</si>
  <si>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</si>
  <si>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</si>
  <si>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</si>
  <si>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</si>
  <si>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</si>
  <si>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</si>
  <si>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</si>
  <si>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</si>
  <si>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</si>
  <si>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</si>
  <si>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</si>
  <si>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</si>
  <si>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</si>
  <si>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</si>
  <si>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</si>
  <si>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</si>
  <si>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</si>
  <si>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</si>
  <si>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</si>
  <si>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</si>
  <si>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</si>
  <si>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</si>
  <si>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</si>
  <si>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</si>
  <si>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</si>
  <si>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</si>
  <si>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</si>
  <si>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</si>
  <si>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</si>
  <si>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</si>
  <si>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</si>
  <si>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</si>
  <si>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</si>
  <si>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</si>
  <si>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</si>
  <si>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</si>
  <si>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</si>
  <si>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</si>
  <si>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</si>
  <si>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</si>
  <si>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</si>
  <si>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</si>
  <si>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</si>
  <si>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</si>
  <si>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</si>
  <si>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</si>
  <si>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</si>
  <si>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</si>
  <si>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</si>
  <si>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</si>
  <si>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</si>
  <si>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</si>
  <si>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</si>
  <si>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</si>
  <si>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</si>
  <si>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</si>
  <si>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</si>
  <si>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</si>
  <si>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</si>
  <si>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</si>
  <si>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</si>
  <si>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</si>
  <si>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</si>
  <si>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</si>
  <si>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</si>
  <si>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</si>
  <si>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</si>
  <si>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</si>
  <si>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</si>
  <si>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</si>
  <si>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</si>
  <si>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</si>
  <si>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</si>
  <si>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</si>
  <si>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</si>
  <si>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</si>
  <si>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</si>
  <si>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</si>
  <si>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</si>
  <si>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</si>
  <si>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</si>
  <si>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</si>
  <si>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</si>
  <si>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</si>
  <si>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</si>
  <si>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</si>
  <si>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</si>
  <si>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</si>
  <si>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</si>
  <si>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</si>
  <si>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</si>
  <si>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</si>
  <si>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</si>
  <si>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</si>
  <si>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</si>
  <si>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</si>
  <si>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</si>
  <si>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</si>
  <si>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</si>
  <si>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</si>
  <si>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</si>
  <si>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</si>
  <si>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</si>
  <si>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</si>
  <si>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</si>
  <si>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</si>
  <si>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</si>
  <si>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</si>
  <si>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</si>
  <si>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</si>
  <si>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</si>
  <si>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</si>
  <si>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</si>
  <si>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</si>
  <si>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</si>
  <si>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</si>
  <si>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</si>
  <si>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</si>
  <si>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</si>
  <si>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</si>
  <si>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</si>
  <si>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</si>
  <si>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</si>
  <si>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</si>
  <si>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</si>
  <si>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</si>
  <si>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</si>
  <si>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</si>
  <si>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</si>
  <si>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</si>
  <si>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</si>
  <si>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</si>
  <si>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</si>
  <si>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</si>
  <si>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</si>
  <si>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</si>
  <si>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</si>
  <si>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</si>
  <si>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</si>
  <si>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</si>
  <si>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</si>
  <si>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u razdoblju 01.01.2013. do 31.12.2013.</t>
  </si>
  <si>
    <t>Obveznik: ILIRIJA  d.d. BIOGRAD N/M</t>
  </si>
  <si>
    <t>31.12.2013.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</si>
  <si>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</si>
  <si>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</si>
  <si>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</si>
  <si>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</si>
  <si>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</si>
  <si>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</si>
  <si>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</si>
  <si>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</si>
  <si>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</si>
  <si>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</si>
  <si>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</si>
  <si>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STRPIĆ  ZORKA</t>
  </si>
  <si>
    <t>023/383178</t>
  </si>
  <si>
    <t>023/384564</t>
  </si>
  <si>
    <t>zorkas@ilirijabiograd.com</t>
  </si>
  <si>
    <t>RAŽNJEVIĆ GORAN</t>
  </si>
  <si>
    <t>Obveznik: ILIRIJA d.d.  BIOGRAD N/M</t>
  </si>
  <si>
    <t>stanje na dan 31.12.2013.</t>
  </si>
  <si>
    <t>u razdoblju 01. 01. 2013.  do 31. 12. 2013.</t>
  </si>
  <si>
    <t>Obveznik: ILIRIJA  d.d.   BIOGRAD N/M</t>
  </si>
  <si>
    <t>01. 01.</t>
  </si>
  <si>
    <t>31. 12. 2013.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</si>
</sst>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55" fillId="33" borderId="27" xfId="53" applyFont="1" applyFill="1" applyBorder="1" applyAlignment="1" applyProtection="1">
      <alignment/>
      <protection hidden="1" locked="0"/>
    </xf>
    <xf numFmtId="0" fontId="56" fillId="33" borderId="28" xfId="57" applyFont="1" applyFill="1" applyBorder="1" applyAlignment="1" applyProtection="1">
      <alignment/>
      <protection hidden="1" locked="0"/>
    </xf>
    <xf numFmtId="0" fontId="56" fillId="33" borderId="29" xfId="57" applyFont="1" applyFill="1" applyBorder="1" applyAlignment="1" applyProtection="1">
      <alignment/>
      <protection hidden="1" locked="0"/>
    </xf>
    <xf numFmtId="0" fontId="55" fillId="0" borderId="27" xfId="53" applyFont="1" applyFill="1" applyBorder="1" applyAlignment="1" applyProtection="1">
      <alignment/>
      <protection hidden="1" locked="0"/>
    </xf>
    <xf numFmtId="0" fontId="56" fillId="0" borderId="28" xfId="57" applyFont="1" applyFill="1" applyBorder="1" applyAlignment="1" applyProtection="1">
      <alignment/>
      <protection hidden="1" locked="0"/>
    </xf>
    <xf numFmtId="0" fontId="56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55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56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56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28">
      <selection activeCell="I42" sqref="I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9" t="s">
        <v>248</v>
      </c>
      <c r="B1" s="180"/>
      <c r="C1" s="18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327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328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329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330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23210</v>
      </c>
      <c r="D14" s="147"/>
      <c r="E14" s="16"/>
      <c r="F14" s="143" t="s">
        <v>331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332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333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51" t="s">
        <v>334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22</v>
      </c>
      <c r="D22" s="143" t="s">
        <v>331</v>
      </c>
      <c r="E22" s="154"/>
      <c r="F22" s="155"/>
      <c r="G22" s="139"/>
      <c r="H22" s="15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43" t="s">
        <v>335</v>
      </c>
      <c r="E24" s="154"/>
      <c r="F24" s="154"/>
      <c r="G24" s="155"/>
      <c r="H24" s="51" t="s">
        <v>261</v>
      </c>
      <c r="I24" s="122">
        <v>201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336</v>
      </c>
      <c r="D26" s="25"/>
      <c r="E26" s="33"/>
      <c r="F26" s="24"/>
      <c r="G26" s="157" t="s">
        <v>263</v>
      </c>
      <c r="H26" s="140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1"/>
      <c r="I36" s="132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5"/>
      <c r="C44" s="131"/>
      <c r="D44" s="132"/>
      <c r="E44" s="26"/>
      <c r="F44" s="143"/>
      <c r="G44" s="166"/>
      <c r="H44" s="166"/>
      <c r="I44" s="167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28" t="s">
        <v>268</v>
      </c>
      <c r="B46" s="175"/>
      <c r="C46" s="143" t="s">
        <v>338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5"/>
      <c r="C48" s="176" t="s">
        <v>339</v>
      </c>
      <c r="D48" s="177"/>
      <c r="E48" s="178"/>
      <c r="F48" s="16"/>
      <c r="G48" s="51" t="s">
        <v>271</v>
      </c>
      <c r="H48" s="176" t="s">
        <v>340</v>
      </c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5"/>
      <c r="C50" s="187" t="s">
        <v>341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6" t="s">
        <v>342</v>
      </c>
      <c r="D52" s="177"/>
      <c r="E52" s="177"/>
      <c r="F52" s="177"/>
      <c r="G52" s="177"/>
      <c r="H52" s="177"/>
      <c r="I52" s="145"/>
      <c r="J52" s="10"/>
      <c r="K52" s="10"/>
      <c r="L52" s="10"/>
    </row>
    <row r="53" spans="1:12" ht="12.75">
      <c r="A53" s="108"/>
      <c r="B53" s="20"/>
      <c r="C53" s="181" t="s">
        <v>273</v>
      </c>
      <c r="D53" s="181"/>
      <c r="E53" s="181"/>
      <c r="F53" s="181"/>
      <c r="G53" s="181"/>
      <c r="H53" s="18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0" t="s">
        <v>274</v>
      </c>
      <c r="C55" s="191"/>
      <c r="D55" s="191"/>
      <c r="E55" s="19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8"/>
      <c r="B57" s="192" t="s">
        <v>307</v>
      </c>
      <c r="C57" s="193"/>
      <c r="D57" s="193"/>
      <c r="E57" s="193"/>
      <c r="F57" s="193"/>
      <c r="G57" s="193"/>
      <c r="H57" s="193"/>
      <c r="I57" s="110"/>
      <c r="J57" s="10"/>
      <c r="K57" s="10"/>
      <c r="L57" s="10"/>
    </row>
    <row r="58" spans="1:12" ht="12.75">
      <c r="A58" s="108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8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2">
      <selection activeCell="K144" sqref="K14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1">
      <c r="A4" s="237" t="s">
        <v>59</v>
      </c>
      <c r="B4" s="238"/>
      <c r="C4" s="238"/>
      <c r="D4" s="238"/>
      <c r="E4" s="238"/>
      <c r="F4" s="238"/>
      <c r="G4" s="238"/>
      <c r="H4" s="239"/>
      <c r="I4" s="58" t="s">
        <v>278</v>
      </c>
      <c r="J4" s="59" t="s">
        <v>319</v>
      </c>
      <c r="K4" s="60" t="s">
        <v>320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280274198</v>
      </c>
      <c r="K8" s="53">
        <f>K9+K16+K26+K35+K39</f>
        <v>289878465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1230861</v>
      </c>
      <c r="K9" s="53">
        <f>SUM(K10:K15)</f>
        <v>1129837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1230861</v>
      </c>
      <c r="K15" s="7">
        <v>1129837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276726552</v>
      </c>
      <c r="K16" s="53">
        <f>SUM(K17:K25)</f>
        <v>286030318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39034728</v>
      </c>
      <c r="K17" s="7">
        <v>39462537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201574844</v>
      </c>
      <c r="K18" s="7">
        <v>197726276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12786105</v>
      </c>
      <c r="K19" s="7">
        <v>11623283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1066023</v>
      </c>
      <c r="K22" s="7">
        <v>691196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22264852</v>
      </c>
      <c r="K23" s="7">
        <v>36527026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2316785</v>
      </c>
      <c r="K26" s="53">
        <f>SUM(K27:K34)</f>
        <v>2718310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220000</v>
      </c>
      <c r="K27" s="7">
        <v>40000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1307245</v>
      </c>
      <c r="K28" s="7">
        <v>1307245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789540</v>
      </c>
      <c r="K32" s="7">
        <v>1371065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8079272</v>
      </c>
      <c r="K40" s="53">
        <f>K41+K49+K56+K64</f>
        <v>8711057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1606999</v>
      </c>
      <c r="K41" s="53">
        <f>SUM(K42:K48)</f>
        <v>1667265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1606999</v>
      </c>
      <c r="K42" s="7">
        <v>1667265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v>5272558</v>
      </c>
      <c r="K49" s="53">
        <f>SUM(K50:K55)</f>
        <v>6091515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3602495</v>
      </c>
      <c r="K51" s="7">
        <v>3611093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185615</v>
      </c>
      <c r="K53" s="7">
        <v>201614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525925</v>
      </c>
      <c r="K54" s="7">
        <v>586871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953523</v>
      </c>
      <c r="K55" s="7">
        <v>1691937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v>1075041</v>
      </c>
      <c r="K56" s="53">
        <v>704601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1075041</v>
      </c>
      <c r="K62" s="7">
        <v>704601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124674</v>
      </c>
      <c r="K64" s="7">
        <v>247676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1275770</v>
      </c>
      <c r="K65" s="7">
        <v>783495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289629240</v>
      </c>
      <c r="K66" s="53">
        <f>K7+K8+K40+K65</f>
        <v>299373017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00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150473000</v>
      </c>
      <c r="K69" s="54">
        <f>K70+K71+K72+K78+K79+K82+K85</f>
        <v>165034530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99754400</v>
      </c>
      <c r="K70" s="7">
        <v>112223700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829039</v>
      </c>
      <c r="K71" s="7">
        <v>829039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v>19240115</v>
      </c>
      <c r="K72" s="53">
        <v>19862738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4987720</v>
      </c>
      <c r="K73" s="7">
        <v>5610343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6975716</v>
      </c>
      <c r="K74" s="7">
        <v>6975716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246000</v>
      </c>
      <c r="K75" s="7">
        <v>246000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7522679</v>
      </c>
      <c r="K77" s="7">
        <v>7522679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v>13816733</v>
      </c>
      <c r="K79" s="53">
        <v>13816733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13816733</v>
      </c>
      <c r="K80" s="7">
        <v>13816733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v>16832713</v>
      </c>
      <c r="K82" s="53">
        <v>18302320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16832713</v>
      </c>
      <c r="K83" s="7">
        <v>18302320</v>
      </c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95762229</v>
      </c>
      <c r="K90" s="53">
        <f>SUM(K91:K99)</f>
        <v>86111418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95762229</v>
      </c>
      <c r="K93" s="7">
        <v>86111418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42307656</v>
      </c>
      <c r="K100" s="53">
        <f>SUM(K101:K112)</f>
        <v>46724342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876235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18937727</v>
      </c>
      <c r="K103" s="7">
        <v>25892116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9662916</v>
      </c>
      <c r="K105" s="7">
        <v>10417354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5000000</v>
      </c>
      <c r="K106" s="7">
        <v>5641992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1013125</v>
      </c>
      <c r="K108" s="7">
        <v>1127112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3548308</v>
      </c>
      <c r="K109" s="7">
        <v>1257858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>
        <v>1051390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3269345</v>
      </c>
      <c r="K112" s="7">
        <v>1336520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1086355</v>
      </c>
      <c r="K113" s="7">
        <v>1502727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289629240</v>
      </c>
      <c r="K114" s="53">
        <f>K69+K86+K90+K100+K113</f>
        <v>299373017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311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0">
      <selection activeCell="A45" sqref="A45:H4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0" t="s">
        <v>345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54" t="s">
        <v>346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319</v>
      </c>
      <c r="K4" s="256"/>
      <c r="L4" s="256" t="s">
        <v>320</v>
      </c>
      <c r="M4" s="256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110113122</v>
      </c>
      <c r="K7" s="54">
        <f>SUM(K8:K9)</f>
        <v>7020405</v>
      </c>
      <c r="L7" s="54">
        <f>SUM(L8:L9)</f>
        <v>116431304</v>
      </c>
      <c r="M7" s="54">
        <f>SUM(M8:M9)</f>
        <v>8818828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108178850</v>
      </c>
      <c r="K8" s="7">
        <v>7019596</v>
      </c>
      <c r="L8" s="7">
        <v>114288770</v>
      </c>
      <c r="M8" s="7">
        <v>8678414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1934272</v>
      </c>
      <c r="K9" s="7">
        <v>809</v>
      </c>
      <c r="L9" s="7">
        <v>2142534</v>
      </c>
      <c r="M9" s="7">
        <v>140414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82526195</v>
      </c>
      <c r="K10" s="53">
        <f>K11+K12+K16+K20+K21+K22+K25+K26</f>
        <v>17794711</v>
      </c>
      <c r="L10" s="53">
        <f>L11+L12+L16+L20+L21+L22+L25+L26</f>
        <v>87159592</v>
      </c>
      <c r="M10" s="53">
        <f>M11+M12+M16+M20+M21+M22+M25+M26</f>
        <v>18770181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33733501</v>
      </c>
      <c r="K12" s="53">
        <f>SUM(K13:K15)</f>
        <v>6595161</v>
      </c>
      <c r="L12" s="53">
        <f>SUM(L13:L15)</f>
        <v>35372292</v>
      </c>
      <c r="M12" s="53">
        <f>SUM(M13:M15)</f>
        <v>6675854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17461119</v>
      </c>
      <c r="K13" s="7">
        <v>2601032</v>
      </c>
      <c r="L13" s="7">
        <v>19093642</v>
      </c>
      <c r="M13" s="7">
        <v>3003931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16272382</v>
      </c>
      <c r="K15" s="7">
        <v>3994129</v>
      </c>
      <c r="L15" s="7">
        <v>16278650</v>
      </c>
      <c r="M15" s="7">
        <v>3671923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26764374</v>
      </c>
      <c r="K16" s="53">
        <f>SUM(K17:K19)</f>
        <v>5976056</v>
      </c>
      <c r="L16" s="53">
        <f>SUM(L17:L19)</f>
        <v>30202641</v>
      </c>
      <c r="M16" s="53">
        <f>SUM(M17:M19)</f>
        <v>6821725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16174043</v>
      </c>
      <c r="K17" s="7">
        <v>3607677</v>
      </c>
      <c r="L17" s="7">
        <v>18217479</v>
      </c>
      <c r="M17" s="7">
        <v>4097433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6965334</v>
      </c>
      <c r="K18" s="7">
        <v>1579871</v>
      </c>
      <c r="L18" s="7">
        <v>8000089</v>
      </c>
      <c r="M18" s="7">
        <v>1824203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3624997</v>
      </c>
      <c r="K19" s="7">
        <v>788508</v>
      </c>
      <c r="L19" s="7">
        <v>3985073</v>
      </c>
      <c r="M19" s="7">
        <v>900089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6239515</v>
      </c>
      <c r="K20" s="7">
        <v>1559879</v>
      </c>
      <c r="L20" s="7">
        <v>6385207</v>
      </c>
      <c r="M20" s="7">
        <v>1596302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15788805</v>
      </c>
      <c r="K21" s="7">
        <v>3663615</v>
      </c>
      <c r="L21" s="7">
        <v>15199452</v>
      </c>
      <c r="M21" s="7">
        <v>3676300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/>
      <c r="K26" s="7"/>
      <c r="L26" s="7"/>
      <c r="M26" s="7"/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220375</v>
      </c>
      <c r="K27" s="53">
        <f>SUM(K28:K32)</f>
        <v>60757</v>
      </c>
      <c r="L27" s="53">
        <f>SUM(L28:L32)</f>
        <v>272621</v>
      </c>
      <c r="M27" s="53">
        <f>SUM(M28:M32)</f>
        <v>61499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220375</v>
      </c>
      <c r="K29" s="7">
        <v>60757</v>
      </c>
      <c r="L29" s="7">
        <v>272621</v>
      </c>
      <c r="M29" s="7">
        <v>61499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6662996</v>
      </c>
      <c r="K33" s="53">
        <f>SUM(K34:K37)</f>
        <v>1772670</v>
      </c>
      <c r="L33" s="53">
        <f>SUM(L34:L37)</f>
        <v>6333308</v>
      </c>
      <c r="M33" s="53">
        <f>SUM(M34:M37)</f>
        <v>2300245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6662996</v>
      </c>
      <c r="K35" s="7">
        <v>1772670</v>
      </c>
      <c r="L35" s="7">
        <v>6333308</v>
      </c>
      <c r="M35" s="7">
        <v>2300245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801336</v>
      </c>
      <c r="K40" s="7">
        <v>414231</v>
      </c>
      <c r="L40" s="7">
        <v>616481</v>
      </c>
      <c r="M40" s="7">
        <v>533583</v>
      </c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3690513</v>
      </c>
      <c r="K41" s="7">
        <v>1272742</v>
      </c>
      <c r="L41" s="7">
        <v>3698322</v>
      </c>
      <c r="M41" s="7">
        <v>772252</v>
      </c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111134833</v>
      </c>
      <c r="K42" s="53">
        <f>K7+K27+K38+K40</f>
        <v>7495393</v>
      </c>
      <c r="L42" s="53">
        <f>L7+L27+L38+L40</f>
        <v>117320406</v>
      </c>
      <c r="M42" s="53">
        <v>9413910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92879704</v>
      </c>
      <c r="K43" s="53">
        <f>K10+K33+K39+K41</f>
        <v>20840123</v>
      </c>
      <c r="L43" s="53">
        <f>L10+L33+L39+L41</f>
        <v>97191222</v>
      </c>
      <c r="M43" s="53">
        <f>M10+M33+M39+M41</f>
        <v>21842678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18255129</v>
      </c>
      <c r="K44" s="53">
        <f>K42-K43</f>
        <v>-13344730</v>
      </c>
      <c r="L44" s="53">
        <f>L42-L43</f>
        <v>20129184</v>
      </c>
      <c r="M44" s="53">
        <f>M42-M43</f>
        <v>-12428768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18255129</v>
      </c>
      <c r="K45" s="53">
        <f>IF(K42&gt;K43,K42-K43,0)</f>
        <v>0</v>
      </c>
      <c r="L45" s="53">
        <f>IF(L42&gt;L43,L42-L43,0)</f>
        <v>20129184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13344730</v>
      </c>
      <c r="L46" s="53">
        <f>IF(L43&gt;L42,L43-L42,0)</f>
        <v>0</v>
      </c>
      <c r="M46" s="53">
        <f>IF(M43&gt;M42,M43-M42,0)</f>
        <v>12428768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1422416</v>
      </c>
      <c r="K47" s="7"/>
      <c r="L47" s="7">
        <v>1826864</v>
      </c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16832713</v>
      </c>
      <c r="K48" s="53">
        <f>K44-K47</f>
        <v>-13344730</v>
      </c>
      <c r="L48" s="53">
        <f>L44-L47</f>
        <v>18302320</v>
      </c>
      <c r="M48" s="53">
        <f>M44-M47</f>
        <v>-12428768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16832713</v>
      </c>
      <c r="K49" s="53">
        <f>IF(K48&gt;0,K48,0)</f>
        <v>0</v>
      </c>
      <c r="L49" s="53">
        <f>IF(L48&gt;0,L48,0)</f>
        <v>18302320</v>
      </c>
      <c r="M49" s="53">
        <f>IF(M48&gt;0,M48,0)</f>
        <v>0</v>
      </c>
    </row>
    <row r="50" spans="1:13" ht="12.75">
      <c r="A50" s="251" t="s">
        <v>220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13344730</v>
      </c>
      <c r="L50" s="61">
        <f>IF(L48&lt;0,-L48,0)</f>
        <v>0</v>
      </c>
      <c r="M50" s="61">
        <f>IF(M48&lt;0,-M48,0)</f>
        <v>12428768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/>
      <c r="M53" s="7"/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/>
      <c r="K56" s="6"/>
      <c r="L56" s="6"/>
      <c r="M56" s="6"/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2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324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325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1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18255129</v>
      </c>
      <c r="K7" s="7">
        <v>20129184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6239515</v>
      </c>
      <c r="K8" s="7">
        <v>6385207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179064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1388337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24673708</v>
      </c>
      <c r="K13" s="53">
        <f>SUM(K7:K12)</f>
        <v>27902728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1057572</v>
      </c>
      <c r="K14" s="7">
        <v>1664468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1691826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4322</v>
      </c>
      <c r="K16" s="7">
        <v>60267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1061894</v>
      </c>
      <c r="K18" s="53">
        <f>SUM(K14:K17)</f>
        <v>3416561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23611814</v>
      </c>
      <c r="K19" s="53">
        <f>IF(K13&gt;K18,K13-K18,0)</f>
        <v>24486167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7"/>
      <c r="J21" s="257"/>
      <c r="K21" s="258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0</v>
      </c>
      <c r="K27" s="53"/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15159475</v>
      </c>
      <c r="K28" s="7">
        <v>17018623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791785</v>
      </c>
      <c r="K30" s="7">
        <v>31085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v>15951260</v>
      </c>
      <c r="K31" s="53">
        <v>17049719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15951260</v>
      </c>
      <c r="K33" s="53">
        <f>IF(K31&gt;K27,K31-K27,0)</f>
        <v>17049719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7"/>
      <c r="J34" s="257"/>
      <c r="K34" s="258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24268126</v>
      </c>
      <c r="K36" s="7">
        <v>6078154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24268126</v>
      </c>
      <c r="K38" s="53"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28323937</v>
      </c>
      <c r="K39" s="7">
        <v>9650811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3740790</v>
      </c>
      <c r="K40" s="7">
        <v>3740790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32064727</v>
      </c>
      <c r="K44" s="53">
        <f>SUM(K39:K43)</f>
        <v>13391601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7796601</v>
      </c>
      <c r="K46" s="53">
        <v>7313447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v>123002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136047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260721</v>
      </c>
      <c r="K49" s="7">
        <v>124674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123002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136047</v>
      </c>
      <c r="K51" s="7"/>
    </row>
    <row r="52" spans="1:11" ht="12.75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65">
        <f>J49+J50-J51</f>
        <v>124674</v>
      </c>
      <c r="K52" s="61">
        <f>K49+K50-K51</f>
        <v>247676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28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1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283</v>
      </c>
      <c r="K5" s="73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7"/>
      <c r="J6" s="257"/>
      <c r="K6" s="258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7"/>
      <c r="J22" s="257"/>
      <c r="K22" s="258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7">
        <v>0</v>
      </c>
      <c r="J35" s="257"/>
      <c r="K35" s="258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J27" sqref="J2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5"/>
    </row>
    <row r="2" spans="1:12" ht="15">
      <c r="A2" s="42"/>
      <c r="B2" s="74"/>
      <c r="C2" s="273" t="s">
        <v>282</v>
      </c>
      <c r="D2" s="273"/>
      <c r="E2" s="77" t="s">
        <v>347</v>
      </c>
      <c r="F2" s="43" t="s">
        <v>250</v>
      </c>
      <c r="G2" s="274" t="s">
        <v>348</v>
      </c>
      <c r="H2" s="275"/>
      <c r="I2" s="74"/>
      <c r="J2" s="74"/>
      <c r="K2" s="74"/>
      <c r="L2" s="78"/>
    </row>
    <row r="3" spans="1:11" ht="21.75">
      <c r="A3" s="276" t="s">
        <v>59</v>
      </c>
      <c r="B3" s="276"/>
      <c r="C3" s="276"/>
      <c r="D3" s="276"/>
      <c r="E3" s="276"/>
      <c r="F3" s="276"/>
      <c r="G3" s="276"/>
      <c r="H3" s="276"/>
      <c r="I3" s="81" t="s">
        <v>305</v>
      </c>
      <c r="J3" s="82" t="s">
        <v>150</v>
      </c>
      <c r="K3" s="82" t="s">
        <v>151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99754400</v>
      </c>
      <c r="K5" s="45">
        <v>112223700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v>829039</v>
      </c>
      <c r="K6" s="46">
        <v>829039</v>
      </c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19240115</v>
      </c>
      <c r="K7" s="46">
        <v>19862738.6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13816733</v>
      </c>
      <c r="K8" s="46">
        <v>13816733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16832713</v>
      </c>
      <c r="K9" s="46">
        <v>18302320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150473000</v>
      </c>
      <c r="K14" s="79">
        <f>SUM(K5:K13)</f>
        <v>165034530.6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>
        <v>13132864</v>
      </c>
      <c r="K20" s="46">
        <v>14561531</v>
      </c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13132864</v>
      </c>
      <c r="K21" s="80">
        <f>SUM(K15:K20)</f>
        <v>14561531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8">
        <v>19</v>
      </c>
      <c r="J24" s="80"/>
      <c r="K24" s="80"/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2014-04-25T10:49:56Z</cp:lastPrinted>
  <dcterms:created xsi:type="dcterms:W3CDTF">2008-10-17T11:51:54Z</dcterms:created>
  <dcterms:modified xsi:type="dcterms:W3CDTF">2014-04-28T09:27:08Z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