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" windowWidth="12162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<sst xmlns="http://schemas.openxmlformats.org/spreadsheetml/2006/main" count="398" uniqueCount="347">
  <si>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</si>
  <si>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</si>
  <si>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</si>
  <si>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</si>
  <si>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</si>
  <si>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</si>
  <si>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</si>
  <si>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</si>
  <si>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</si>
  <si>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</si>
  <si>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</si>
  <si>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</si>
  <si>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</si>
  <si>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</si>
  <si>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</si>
  <si>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</si>
  <si>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</si>
  <si>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</si>
  <si>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</si>
  <si>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</si>
  <si>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</si>
  <si>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</si>
  <si>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</si>
  <si>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</si>
  <si>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</si>
  <si>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</si>
  <si>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</si>
  <si>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</si>
  <si>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</si>
  <si>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</si>
  <si>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</si>
  <si>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</si>
  <si>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</si>
  <si>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</si>
  <si>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</si>
  <si>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</si>
  <si>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</si>
  <si>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</si>
  <si>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</si>
  <si>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</si>
  <si>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</si>
  <si>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</si>
  <si>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</si>
  <si>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</si>
  <si>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</si>
  <si>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</si>
  <si>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</si>
  <si>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</si>
  <si>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</si>
  <si>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</si>
  <si>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</si>
  <si>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</si>
  <si>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</si>
  <si>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</si>
  <si>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</si>
  <si>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</si>
  <si>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</si>
  <si>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</si>
  <si>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</si>
  <si>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</si>
  <si>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</si>
  <si>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</si>
  <si>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</si>
  <si>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</si>
  <si>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</si>
  <si>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</si>
  <si>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</si>
  <si>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</si>
  <si>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</si>
  <si>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</si>
  <si>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</si>
  <si>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</si>
  <si>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</si>
  <si>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</si>
  <si>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</si>
  <si>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</si>
  <si>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</si>
  <si>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</si>
  <si>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</si>
  <si>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</si>
  <si>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</si>
  <si>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</si>
  <si>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</si>
  <si>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</si>
  <si>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</si>
  <si>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</si>
  <si>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</si>
  <si>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</si>
  <si>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</si>
  <si>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</si>
  <si>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</si>
  <si>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</si>
  <si>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</si>
  <si>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</si>
  <si>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</si>
  <si>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</si>
  <si>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</si>
  <si>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</si>
  <si>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</si>
  <si>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</si>
  <si>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</si>
  <si>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</si>
  <si>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</si>
  <si>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</si>
  <si>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</si>
  <si>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</si>
  <si>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</si>
  <si>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</si>
  <si>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</si>
  <si>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</si>
  <si>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</si>
  <si>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</si>
  <si>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</si>
  <si>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</si>
  <si>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</si>
  <si>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</si>
  <si>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</si>
  <si>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</si>
  <si>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</si>
  <si>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</si>
  <si>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</si>
  <si>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</si>
  <si>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</si>
  <si>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</si>
  <si>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</si>
  <si>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</si>
  <si>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</si>
  <si>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</si>
  <si>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</si>
  <si>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</si>
  <si>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</si>
  <si>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</si>
  <si>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</si>
  <si>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</si>
  <si>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</si>
  <si>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</si>
  <si>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</si>
  <si>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</si>
  <si>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</si>
  <si>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</si>
  <si>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</si>
  <si>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</si>
  <si>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</si>
  <si>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</si>
  <si>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</si>
  <si>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</si>
  <si>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</si>
  <si>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</si>
  <si>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</si>
  <si>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</si>
  <si>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</si>
  <si>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</si>
  <si>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</si>
  <si>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</si>
  <si>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</si>
  <si>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</si>
  <si>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</si>
  <si>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</si>
  <si>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</si>
  <si>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</si>
  <si>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</si>
  <si>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</si>
  <si>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</si>
  <si>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</si>
  <si>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</si>
  <si>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</si>
  <si>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</si>
  <si>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</si>
  <si>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</si>
  <si>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</si>
  <si>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</si>
  <si>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</si>
  <si>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</si>
  <si>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</si>
  <si>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</si>
  <si>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</si>
  <si>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</si>
  <si>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</si>
  <si>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</si>
  <si>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</si>
  <si>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</si>
  <si>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</si>
  <si>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</si>
  <si>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</si>
  <si>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</si>
  <si>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</si>
  <si>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</si>
  <si>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</si>
  <si>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</si>
  <si>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</si>
  <si>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</si>
  <si>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</si>
  <si>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</si>
  <si>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</si>
  <si>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</si>
  <si>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</si>
  <si>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</si>
  <si>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</si>
  <si>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</si>
  <si>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</si>
  <si>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</si>
  <si>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</si>
  <si>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</si>
  <si>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</si>
  <si>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</si>
  <si>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</si>
  <si>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</si>
  <si>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</si>
  <si>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</si>
  <si>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</si>
  <si>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</si>
  <si>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</si>
  <si>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</si>
  <si>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</si>
  <si>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</si>
  <si>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</si>
  <si>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</si>
  <si>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</si>
  <si>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</si>
  <si>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</si>
  <si>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</si>
  <si>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</si>
  <si>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</si>
  <si>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</si>
  <si>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</si>
  <si>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</si>
  <si>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</si>
  <si>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</si>
  <si>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</si>
  <si>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</si>
  <si>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</si>
  <si>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</si>
  <si>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</si>
  <si>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</si>
  <si>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</si>
  <si>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</si>
  <si>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</si>
  <si>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</si>
  <si>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</si>
  <si>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</si>
  <si>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</si>
  <si>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</si>
  <si>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</si>
  <si>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</si>
  <si>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</si>
  <si>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</si>
  <si>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</si>
  <si>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</si>
  <si>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</si>
  <si>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</si>
  <si>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</si>
  <si>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</si>
  <si>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</si>
  <si>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</si>
  <si>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</si>
  <si>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</si>
  <si>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</si>
  <si>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</si>
  <si>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</si>
  <si>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</si>
  <si>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</si>
  <si>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</si>
  <si>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</si>
  <si>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</si>
  <si>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</si>
  <si>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</si>
  <si>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</si>
  <si>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</si>
  <si>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</si>
  <si>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</si>
  <si>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</si>
  <si>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</si>
  <si>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</si>
  <si>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</si>
  <si>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</si>
  <si>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</si>
  <si>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</si>
  <si>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</si>
  <si>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</si>
  <si>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</si>
  <si>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</si>
  <si>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</si>
  <si>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</si>
  <si>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</si>
  <si>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</si>
  <si>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</si>
  <si>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</si>
  <si>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</si>
  <si>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</si>
  <si>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</si>
  <si>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</si>
  <si>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</si>
  <si>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</si>
  <si>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</si>
  <si>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</si>
  <si>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</si>
  <si>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</si>
  <si>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</si>
  <si>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</si>
  <si>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</si>
  <si>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</si>
  <si>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</si>
  <si>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</si>
  <si>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</si>
  <si>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</si>
  <si>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</si>
  <si>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</si>
  <si>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</si>
  <si>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</si>
  <si>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</si>
  <si>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</si>
  <si>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</si>
  <si>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</si>
  <si>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</si>
  <si>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</si>
  <si>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</si>
  <si>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</si>
  <si>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</si>
  <si>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</si>
  <si>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</si>
  <si>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</si>
  <si>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</si>
  <si>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</si>
  <si>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</si>
  <si>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03311953</t>
  </si>
  <si>
    <t>060032302</t>
  </si>
  <si>
    <t>05951496767</t>
  </si>
  <si>
    <t>ILIRIJA d. d.</t>
  </si>
  <si>
    <t>BIOGRAD NA MORU</t>
  </si>
  <si>
    <t>Tina Ujevića 7</t>
  </si>
  <si>
    <t>ilirija@zd.t-com.hr</t>
  </si>
  <si>
    <t>www.ilirijabiograd.com</t>
  </si>
  <si>
    <t>zadarska</t>
  </si>
  <si>
    <t>55100</t>
  </si>
  <si>
    <t>NE</t>
  </si>
  <si>
    <t>STRPIĆ ZORKA</t>
  </si>
  <si>
    <t>023/383178</t>
  </si>
  <si>
    <t>023/384564</t>
  </si>
  <si>
    <t>zorkas@ilirijabiograd.com</t>
  </si>
  <si>
    <t>RAŽNJEVIĆ GORAN</t>
  </si>
  <si>
    <t>u razdoblju 01.01.2013. do 31. 03.2013.</t>
  </si>
  <si>
    <t>Obveznik: ILIRIJA d.d. BIOGRAD N/M</t>
  </si>
  <si>
    <t>stanje na dan 31. 03. 2013.</t>
  </si>
  <si>
    <t>Obveznik: ILIRIJA d.d.  BIOGRAD N/M</t>
  </si>
  <si>
    <t xml:space="preserve">u razdoblju 01. 01. 2013.  do 31. 03.2013. </t>
  </si>
  <si>
    <t>01. 01 .2013.</t>
  </si>
  <si>
    <t xml:space="preserve">31. 03. 2013.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</si>
</sst>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64" sqref="I6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</v>
      </c>
      <c r="D22" s="143" t="s">
        <v>328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 t="s">
        <v>332</v>
      </c>
      <c r="E24" s="151"/>
      <c r="F24" s="151"/>
      <c r="G24" s="152"/>
      <c r="H24" s="51" t="s">
        <v>261</v>
      </c>
      <c r="I24" s="122">
        <v>181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334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336</v>
      </c>
      <c r="D48" s="174"/>
      <c r="E48" s="175"/>
      <c r="F48" s="16"/>
      <c r="G48" s="51" t="s">
        <v>271</v>
      </c>
      <c r="H48" s="173" t="s">
        <v>337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339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7">
      <selection activeCell="K54" sqref="K5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273219437</v>
      </c>
      <c r="K8" s="53">
        <f>K9+K16+K26+K35+K39</f>
        <v>282857826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1223657</v>
      </c>
      <c r="K9" s="53">
        <f>SUM(K10:K15)</f>
        <v>1207267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1223657</v>
      </c>
      <c r="K15" s="7">
        <v>1207267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v>271775780</v>
      </c>
      <c r="K16" s="53">
        <f>SUM(K17:K25)</f>
        <v>281430559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38902818</v>
      </c>
      <c r="K17" s="7">
        <v>39034729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204102109</v>
      </c>
      <c r="K18" s="7">
        <v>201662072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13610657</v>
      </c>
      <c r="K19" s="7">
        <v>13002584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722312</v>
      </c>
      <c r="K22" s="7">
        <v>2056628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14438184</v>
      </c>
      <c r="K23" s="7">
        <v>25674546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220000</v>
      </c>
      <c r="K26" s="53">
        <v>220000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220000</v>
      </c>
      <c r="K27" s="7">
        <v>220000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9856552</v>
      </c>
      <c r="K40" s="53">
        <f>K41+K49+K56+K64</f>
        <v>10154970.98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1563412</v>
      </c>
      <c r="K41" s="53">
        <f>SUM(K42:K48)</f>
        <v>1569607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1563412</v>
      </c>
      <c r="K42" s="7">
        <v>1569607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3510313</v>
      </c>
      <c r="K49" s="53">
        <f>SUM(K50:K55)</f>
        <v>5429349.98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2580944</v>
      </c>
      <c r="K51" s="7">
        <v>2901487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646627</v>
      </c>
      <c r="K53" s="7">
        <v>905915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282742</v>
      </c>
      <c r="K54" s="7">
        <v>1621947.98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4378870</v>
      </c>
      <c r="K56" s="53">
        <f>SUM(K57:K63)</f>
        <v>3134925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4378870</v>
      </c>
      <c r="K62" s="7">
        <v>3134925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403957</v>
      </c>
      <c r="K64" s="7">
        <v>21089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816624</v>
      </c>
      <c r="K65" s="7">
        <v>1196106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283892613</v>
      </c>
      <c r="K66" s="53">
        <f>K7+K8+K40+K65</f>
        <v>294208902.98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137917685</v>
      </c>
      <c r="K69" s="54">
        <f>K70+K71+K72+K78+K79+K82+K85</f>
        <v>151603255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99754400</v>
      </c>
      <c r="K70" s="7">
        <v>99754400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829039</v>
      </c>
      <c r="K71" s="7">
        <v>829039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18411116</v>
      </c>
      <c r="K72" s="53">
        <f>K73+K74-K75+K76+K77</f>
        <v>19240115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4158721</v>
      </c>
      <c r="K73" s="7">
        <v>4987720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246000</v>
      </c>
      <c r="K75" s="7">
        <v>246000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18386521</v>
      </c>
      <c r="K79" s="53">
        <f>K80-K81</f>
        <v>30649446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18386521</v>
      </c>
      <c r="K80" s="7">
        <v>30649446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536609</v>
      </c>
      <c r="K82" s="53">
        <f>K83-K84</f>
        <v>1130255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536609</v>
      </c>
      <c r="K83" s="7">
        <v>1130255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98505025</v>
      </c>
      <c r="K90" s="53">
        <f>SUM(K91:K99)</f>
        <v>109858805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98505025</v>
      </c>
      <c r="K93" s="7">
        <v>109858805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44646165</v>
      </c>
      <c r="K100" s="53">
        <f>SUM(K101:K112)</f>
        <v>29421458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876235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23161207</v>
      </c>
      <c r="K103" s="7">
        <v>6685919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9594043</v>
      </c>
      <c r="K105" s="7">
        <v>10009703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5215000</v>
      </c>
      <c r="K106" s="7">
        <v>5100000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920465</v>
      </c>
      <c r="K108" s="7">
        <v>1035208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3513506</v>
      </c>
      <c r="K109" s="7">
        <v>3089366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2241944</v>
      </c>
      <c r="K112" s="7">
        <v>2625027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2823738</v>
      </c>
      <c r="K113" s="7">
        <v>3325385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283892613</v>
      </c>
      <c r="K114" s="53">
        <f>K69+K86+K90+K100+K113</f>
        <v>294208903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M80" sqref="M8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14806794</v>
      </c>
      <c r="K7" s="54">
        <f>SUM(K8:K9)</f>
        <v>14806794</v>
      </c>
      <c r="L7" s="54">
        <f>SUM(L8:L9)</f>
        <v>16479987</v>
      </c>
      <c r="M7" s="54">
        <f>SUM(M8:M9)</f>
        <v>16479987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13548781</v>
      </c>
      <c r="K8" s="7">
        <v>13548781</v>
      </c>
      <c r="L8" s="7">
        <v>15426031</v>
      </c>
      <c r="M8" s="7">
        <v>15426031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1258013</v>
      </c>
      <c r="K9" s="7">
        <v>1258013</v>
      </c>
      <c r="L9" s="7">
        <v>1053956</v>
      </c>
      <c r="M9" s="7">
        <v>1053956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12677595</v>
      </c>
      <c r="K10" s="53">
        <v>12677595</v>
      </c>
      <c r="L10" s="53">
        <f>L11+L12+L16+L20+L21+L22+L25+L26</f>
        <v>14217626</v>
      </c>
      <c r="M10" s="53">
        <v>14217626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4221789</v>
      </c>
      <c r="K12" s="53">
        <f>SUM(K13:K15)</f>
        <v>4221789</v>
      </c>
      <c r="L12" s="53">
        <f>SUM(L13:L15)</f>
        <v>4708290</v>
      </c>
      <c r="M12" s="53">
        <f>SUM(M13:M15)</f>
        <v>4708290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1135550</v>
      </c>
      <c r="K13" s="7">
        <v>1135550</v>
      </c>
      <c r="L13" s="7">
        <v>1476165</v>
      </c>
      <c r="M13" s="7">
        <v>1476165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3086239</v>
      </c>
      <c r="K15" s="7">
        <v>3086239</v>
      </c>
      <c r="L15" s="7">
        <v>3232125</v>
      </c>
      <c r="M15" s="7">
        <v>3232125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4634962</v>
      </c>
      <c r="K16" s="53">
        <f>SUM(K17:K19)</f>
        <v>4634729</v>
      </c>
      <c r="L16" s="53">
        <f>SUM(L17:L19)</f>
        <v>5152815</v>
      </c>
      <c r="M16" s="53">
        <f>SUM(M17:M19)</f>
        <v>5152815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2737295</v>
      </c>
      <c r="K17" s="7">
        <v>2737295</v>
      </c>
      <c r="L17" s="7">
        <v>3050127</v>
      </c>
      <c r="M17" s="7">
        <v>3050127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1217450</v>
      </c>
      <c r="K18" s="7">
        <v>1217217</v>
      </c>
      <c r="L18" s="7">
        <v>1422803</v>
      </c>
      <c r="M18" s="7">
        <v>1422803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680217</v>
      </c>
      <c r="K19" s="7">
        <v>680217</v>
      </c>
      <c r="L19" s="7">
        <v>679885</v>
      </c>
      <c r="M19" s="7">
        <v>679885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1471449</v>
      </c>
      <c r="K20" s="7">
        <v>1471449</v>
      </c>
      <c r="L20" s="7">
        <v>1559878</v>
      </c>
      <c r="M20" s="7">
        <v>1559878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2349395</v>
      </c>
      <c r="K21" s="7">
        <v>2349395</v>
      </c>
      <c r="L21" s="7">
        <v>2796643</v>
      </c>
      <c r="M21" s="7">
        <v>2796643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23795</v>
      </c>
      <c r="K27" s="53">
        <f>SUM(K28:K32)</f>
        <v>23795</v>
      </c>
      <c r="L27" s="53">
        <f>SUM(L28:L32)</f>
        <v>158453</v>
      </c>
      <c r="M27" s="53">
        <f>SUM(M28:M32)</f>
        <v>158453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23795</v>
      </c>
      <c r="K29" s="7">
        <v>23795</v>
      </c>
      <c r="L29" s="7">
        <v>158453</v>
      </c>
      <c r="M29" s="7">
        <v>158453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1631559</v>
      </c>
      <c r="K33" s="53">
        <v>1631559</v>
      </c>
      <c r="L33" s="53">
        <f>SUM(L34:L37)</f>
        <v>1214740</v>
      </c>
      <c r="M33" s="53">
        <f>SUM(M34:M37)</f>
        <v>1214740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1631559</v>
      </c>
      <c r="K35" s="7">
        <v>1631559</v>
      </c>
      <c r="L35" s="7">
        <v>1214740</v>
      </c>
      <c r="M35" s="7">
        <v>1214740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79992</v>
      </c>
      <c r="K40" s="7">
        <v>79992</v>
      </c>
      <c r="L40" s="7">
        <v>19029</v>
      </c>
      <c r="M40" s="7">
        <v>19029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64818</v>
      </c>
      <c r="K41" s="7">
        <v>64818</v>
      </c>
      <c r="L41" s="7">
        <v>94848</v>
      </c>
      <c r="M41" s="7">
        <v>94848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14910581</v>
      </c>
      <c r="K42" s="53">
        <f>K7+K27+K38+K40</f>
        <v>14910581</v>
      </c>
      <c r="L42" s="53">
        <f>L7+L27+L38+L40</f>
        <v>16657469</v>
      </c>
      <c r="M42" s="53">
        <f>M7+M27+M38+M40</f>
        <v>16657469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14373972</v>
      </c>
      <c r="K43" s="53">
        <f>K10+K33+K39+K41</f>
        <v>14373972</v>
      </c>
      <c r="L43" s="53">
        <f>L10+L33+L39+L41</f>
        <v>15527214</v>
      </c>
      <c r="M43" s="53">
        <v>15527214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536609</v>
      </c>
      <c r="K44" s="53">
        <f>K42-K43</f>
        <v>536609</v>
      </c>
      <c r="L44" s="53">
        <f>L42-L43</f>
        <v>1130255</v>
      </c>
      <c r="M44" s="53">
        <f>M42-M43</f>
        <v>1130255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536609</v>
      </c>
      <c r="K45" s="53">
        <f>IF(K42&gt;K43,K42-K43,0)</f>
        <v>536609</v>
      </c>
      <c r="L45" s="53">
        <f>IF(L42&gt;L43,L42-L43,0)</f>
        <v>1130255</v>
      </c>
      <c r="M45" s="53">
        <f>IF(M42&gt;M43,M42-M43,0)</f>
        <v>1130255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536609</v>
      </c>
      <c r="K48" s="53">
        <f>K44-K47</f>
        <v>536609</v>
      </c>
      <c r="L48" s="53">
        <f>L44-L47</f>
        <v>1130255</v>
      </c>
      <c r="M48" s="53">
        <f>M44-M47</f>
        <v>1130255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536609</v>
      </c>
      <c r="K49" s="53">
        <f>IF(K48&gt;0,K48,0)</f>
        <v>536609</v>
      </c>
      <c r="L49" s="53">
        <f>IF(L48&gt;0,L48,0)</f>
        <v>1130255</v>
      </c>
      <c r="M49" s="53">
        <f>IF(M48&gt;0,M48,0)</f>
        <v>1130255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6" sqref="K4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536609</v>
      </c>
      <c r="K7" s="7">
        <v>1130255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1471449</v>
      </c>
      <c r="K8" s="7">
        <v>1559878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786254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2794312</v>
      </c>
      <c r="K13" s="53">
        <f>SUM(K7:K12)</f>
        <v>2690133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985365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328567</v>
      </c>
      <c r="K16" s="7">
        <v>6195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685421</v>
      </c>
      <c r="K17" s="7">
        <v>895321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1999353</v>
      </c>
      <c r="K18" s="53">
        <v>2306327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v>794959</v>
      </c>
      <c r="K19" s="53">
        <f>IF(K13&gt;K18,K13-K18,0)</f>
        <v>383806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1963874</v>
      </c>
      <c r="K26" s="7">
        <v>1523154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1963874</v>
      </c>
      <c r="K27" s="53">
        <v>1523154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1963874</v>
      </c>
      <c r="K32" s="53">
        <f>IF(K27&gt;K31,K27-K31,0)</f>
        <v>1523154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1628865</v>
      </c>
      <c r="K36" s="7">
        <v>2000000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1628865</v>
      </c>
      <c r="K38" s="53">
        <f>SUM(K35:K37)</f>
        <v>2000000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4241038</v>
      </c>
      <c r="K43" s="7">
        <v>3924891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4241038</v>
      </c>
      <c r="K44" s="53">
        <f>SUM(K39:K43)</f>
        <v>3924891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2612173</v>
      </c>
      <c r="K46" s="53">
        <f>IF(K44&gt;K38,K44-K38,0)</f>
        <v>1924891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146660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17931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257297</v>
      </c>
      <c r="K49" s="7">
        <v>39020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146660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403957</v>
      </c>
      <c r="K52" s="61">
        <v>21089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 t="s">
        <v>345</v>
      </c>
      <c r="F2" s="43" t="s">
        <v>250</v>
      </c>
      <c r="G2" s="269" t="s">
        <v>346</v>
      </c>
      <c r="H2" s="270"/>
      <c r="I2" s="74"/>
      <c r="J2" s="74"/>
      <c r="K2" s="74"/>
      <c r="L2" s="78"/>
    </row>
    <row r="3" spans="1:11" ht="21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99754400</v>
      </c>
      <c r="K5" s="45">
        <v>99754400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829039</v>
      </c>
      <c r="K6" s="46">
        <v>829039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18411116</v>
      </c>
      <c r="K7" s="46">
        <v>19240115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18386521</v>
      </c>
      <c r="K8" s="46">
        <v>30649446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536609</v>
      </c>
      <c r="K9" s="46">
        <v>1130255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137917685</v>
      </c>
      <c r="K14" s="79">
        <f>SUM(K5:K13)</f>
        <v>151603255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v>6254688</v>
      </c>
      <c r="K21" s="80">
        <v>13685570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2013-04-26T13:47:56Z</cp:lastPrinted>
  <dcterms:created xsi:type="dcterms:W3CDTF">2008-10-17T11:51:54Z</dcterms:created>
  <dcterms:modified xsi:type="dcterms:W3CDTF">2013-04-26T13:51:48Z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