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" windowWidth="12162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<sst xmlns="http://schemas.openxmlformats.org/spreadsheetml/2006/main" count="399" uniqueCount="347">
  <si>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</si>
  <si>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</si>
  <si>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</si>
  <si>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</si>
  <si>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</si>
  <si>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</si>
  <si>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</si>
  <si>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</si>
  <si>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</si>
  <si>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</si>
  <si>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</si>
  <si>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</si>
  <si>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</si>
  <si>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</si>
  <si>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</si>
  <si>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</si>
  <si>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</si>
  <si>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</si>
  <si>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</si>
  <si>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</si>
  <si>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</si>
  <si>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</si>
  <si>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</si>
  <si>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</si>
  <si>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</si>
  <si>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</si>
  <si>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</si>
  <si>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</si>
  <si>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</si>
  <si>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</si>
  <si>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</si>
  <si>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</si>
  <si>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</si>
  <si>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</si>
  <si>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</si>
  <si>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</si>
  <si>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</si>
  <si>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</si>
  <si>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</si>
  <si>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</si>
  <si>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</si>
  <si>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</si>
  <si>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</si>
  <si>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</si>
  <si>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</si>
  <si>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</si>
  <si>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</si>
  <si>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</si>
  <si>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</si>
  <si>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</si>
  <si>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</si>
  <si>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</si>
  <si>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</si>
  <si>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</si>
  <si>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</si>
  <si>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</si>
  <si>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</si>
  <si>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</si>
  <si>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</si>
  <si>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</si>
  <si>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</si>
  <si>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</si>
  <si>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</si>
  <si>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</si>
  <si>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</si>
  <si>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</si>
  <si>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</si>
  <si>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</si>
  <si>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</si>
  <si>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</si>
  <si>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</si>
  <si>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</si>
  <si>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</si>
  <si>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</si>
  <si>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</si>
  <si>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</si>
  <si>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</si>
  <si>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</si>
  <si>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</si>
  <si>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</si>
  <si>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</si>
  <si>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</si>
  <si>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</si>
  <si>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</si>
  <si>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</si>
  <si>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</si>
  <si>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</si>
  <si>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</si>
  <si>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</si>
  <si>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</si>
  <si>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</si>
  <si>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</si>
  <si>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</si>
  <si>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</si>
  <si>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</si>
  <si>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</si>
  <si>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</si>
  <si>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</si>
  <si>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</si>
  <si>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</si>
  <si>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</si>
  <si>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</si>
  <si>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</si>
  <si>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</si>
  <si>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</si>
  <si>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</si>
  <si>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</si>
  <si>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</si>
  <si>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</si>
  <si>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</si>
  <si>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</si>
  <si>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</si>
  <si>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</si>
  <si>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</si>
  <si>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</si>
  <si>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</si>
  <si>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</si>
  <si>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</si>
  <si>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</si>
  <si>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</si>
  <si>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</si>
  <si>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</si>
  <si>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</si>
  <si>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</si>
  <si>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</si>
  <si>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</si>
  <si>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</si>
  <si>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</si>
  <si>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</si>
  <si>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</si>
  <si>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</si>
  <si>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</si>
  <si>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</si>
  <si>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</si>
  <si>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</si>
  <si>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</si>
  <si>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</si>
  <si>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</si>
  <si>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</si>
  <si>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</si>
  <si>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</si>
  <si>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</si>
  <si>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</si>
  <si>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</si>
  <si>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</si>
  <si>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</si>
  <si>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</si>
  <si>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</si>
  <si>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</si>
  <si>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</si>
  <si>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</si>
  <si>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</si>
  <si>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</si>
  <si>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</si>
  <si>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</si>
  <si>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</si>
  <si>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</si>
  <si>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</si>
  <si>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</si>
  <si>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</si>
  <si>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</si>
  <si>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</si>
  <si>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</si>
  <si>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</si>
  <si>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</si>
  <si>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</si>
  <si>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</si>
  <si>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</si>
  <si>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</si>
  <si>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</si>
  <si>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</si>
  <si>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</si>
  <si>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</si>
  <si>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</si>
  <si>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</si>
  <si>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</si>
  <si>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</si>
  <si>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</si>
  <si>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</si>
  <si>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</si>
  <si>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</si>
  <si>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</si>
  <si>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</si>
  <si>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</si>
  <si>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</si>
  <si>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</si>
  <si>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</si>
  <si>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</si>
  <si>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</si>
  <si>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</si>
  <si>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</si>
  <si>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</si>
  <si>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</si>
  <si>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</si>
  <si>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</si>
  <si>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</si>
  <si>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</si>
  <si>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</si>
  <si>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</si>
  <si>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</si>
  <si>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</si>
  <si>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</si>
  <si>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</si>
  <si>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</si>
  <si>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</si>
  <si>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</si>
  <si>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</si>
  <si>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</si>
  <si>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</si>
  <si>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</si>
  <si>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</si>
  <si>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</si>
  <si>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</si>
  <si>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</si>
  <si>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</si>
  <si>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</si>
  <si>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</si>
  <si>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</si>
  <si>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</si>
  <si>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</si>
  <si>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</si>
  <si>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</si>
  <si>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</si>
  <si>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</si>
  <si>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</si>
  <si>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</si>
  <si>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</si>
  <si>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</si>
  <si>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</si>
  <si>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</si>
  <si>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</si>
  <si>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</si>
  <si>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</si>
  <si>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</si>
  <si>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</si>
  <si>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</si>
  <si>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</si>
  <si>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</si>
  <si>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</si>
  <si>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</si>
  <si>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</si>
  <si>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</si>
  <si>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</si>
  <si>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</si>
  <si>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</si>
  <si>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</si>
  <si>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</si>
  <si>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</si>
  <si>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</si>
  <si>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</si>
  <si>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</si>
  <si>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</si>
  <si>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</si>
  <si>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</si>
  <si>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</si>
  <si>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</si>
  <si>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</si>
  <si>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</si>
  <si>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</si>
  <si>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</si>
  <si>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</si>
  <si>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</si>
  <si>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</si>
  <si>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</si>
  <si>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</si>
  <si>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</si>
  <si>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</si>
  <si>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</si>
  <si>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</si>
  <si>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</si>
  <si>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</si>
  <si>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</si>
  <si>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</si>
  <si>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</si>
  <si>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</si>
  <si>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</si>
  <si>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</si>
  <si>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</si>
  <si>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</si>
  <si>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</si>
  <si>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</si>
  <si>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</si>
  <si>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</si>
  <si>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</si>
  <si>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</si>
  <si>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</si>
  <si>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</si>
  <si>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</si>
  <si>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</si>
  <si>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</si>
  <si>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</si>
  <si>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</si>
  <si>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</si>
  <si>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</si>
  <si>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</si>
  <si>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</si>
  <si>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</si>
  <si>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</si>
  <si>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</si>
  <si>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</si>
  <si>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</si>
  <si>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</si>
  <si>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</si>
  <si>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</si>
  <si>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</si>
  <si>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</si>
  <si>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</si>
  <si>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</si>
  <si>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</si>
  <si>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</si>
  <si>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</si>
  <si>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</si>
  <si>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</si>
  <si>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</si>
  <si>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</si>
  <si>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</si>
  <si>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</si>
  <si>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</si>
  <si>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</si>
  <si>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</si>
  <si>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</si>
  <si>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</si>
  <si>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</si>
  <si>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</si>
  <si>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31.12.2012.</t>
  </si>
  <si>
    <t>03311953</t>
  </si>
  <si>
    <t>060032302</t>
  </si>
  <si>
    <t>05951496767</t>
  </si>
  <si>
    <t xml:space="preserve">ILIRIJA  d.d. </t>
  </si>
  <si>
    <t>BIOGRAD NA MORU</t>
  </si>
  <si>
    <t>Tina Ujevića 7</t>
  </si>
  <si>
    <t>ilirija@zd.t-com.hr</t>
  </si>
  <si>
    <t>www.ilirijabiograd.com</t>
  </si>
  <si>
    <t>ZADARSKA</t>
  </si>
  <si>
    <t>55100</t>
  </si>
  <si>
    <t>NE</t>
  </si>
  <si>
    <t>STRPIĆ ZORKA</t>
  </si>
  <si>
    <t>023/383178</t>
  </si>
  <si>
    <t>023/384564</t>
  </si>
  <si>
    <t>zorkas@ilirijabiograd.com</t>
  </si>
  <si>
    <t>RAŽNJEVIĆ GORAN</t>
  </si>
  <si>
    <t xml:space="preserve">stanje na dan 31. 12. 2012. </t>
  </si>
  <si>
    <t>u razdoblju 01.012012. do 31.12.2012.</t>
  </si>
  <si>
    <t xml:space="preserve">u razdoblju 01. 01. 2012. do 31. 12. 2012. </t>
  </si>
  <si>
    <t>Obveznik: ILIRIJA d.d. BIOGRAD N/M</t>
  </si>
  <si>
    <t>01.01.2012.</t>
  </si>
  <si>
    <t>Obveznik:  ILIRIJA d.d.  BIOGRAD N/M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</si>
</sst>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irija@zd.t-com.hr" TargetMode="External" /><Relationship Id="rId2" Type="http://schemas.openxmlformats.org/officeDocument/2006/relationships/hyperlink" Target="http://www.ilirijabiograd.com/" TargetMode="External" /><Relationship Id="rId3" Type="http://schemas.openxmlformats.org/officeDocument/2006/relationships/hyperlink" Target="mailto:zorkas@ilirijabiograd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F8" sqref="F8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6" t="s">
        <v>248</v>
      </c>
      <c r="B1" s="177"/>
      <c r="C1" s="17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9" t="s">
        <v>251</v>
      </c>
      <c r="B6" s="140"/>
      <c r="C6" s="131" t="s">
        <v>325</v>
      </c>
      <c r="D6" s="132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41" t="s">
        <v>252</v>
      </c>
      <c r="B8" s="142"/>
      <c r="C8" s="131" t="s">
        <v>326</v>
      </c>
      <c r="D8" s="132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28" t="s">
        <v>253</v>
      </c>
      <c r="B10" s="129"/>
      <c r="C10" s="131" t="s">
        <v>327</v>
      </c>
      <c r="D10" s="132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9" t="s">
        <v>254</v>
      </c>
      <c r="B12" s="140"/>
      <c r="C12" s="143" t="s">
        <v>328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9" t="s">
        <v>255</v>
      </c>
      <c r="B14" s="140"/>
      <c r="C14" s="146">
        <v>23210</v>
      </c>
      <c r="D14" s="147"/>
      <c r="E14" s="16"/>
      <c r="F14" s="143" t="s">
        <v>329</v>
      </c>
      <c r="G14" s="144"/>
      <c r="H14" s="144"/>
      <c r="I14" s="145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9" t="s">
        <v>256</v>
      </c>
      <c r="B16" s="140"/>
      <c r="C16" s="143" t="s">
        <v>330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9" t="s">
        <v>257</v>
      </c>
      <c r="B18" s="140"/>
      <c r="C18" s="148" t="s">
        <v>331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9" t="s">
        <v>258</v>
      </c>
      <c r="B20" s="140"/>
      <c r="C20" s="148" t="s">
        <v>332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9" t="s">
        <v>259</v>
      </c>
      <c r="B22" s="140"/>
      <c r="C22" s="121">
        <v>22</v>
      </c>
      <c r="D22" s="143" t="s">
        <v>329</v>
      </c>
      <c r="E22" s="151"/>
      <c r="F22" s="152"/>
      <c r="G22" s="139"/>
      <c r="H22" s="15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9" t="s">
        <v>260</v>
      </c>
      <c r="B24" s="140"/>
      <c r="C24" s="121">
        <v>13</v>
      </c>
      <c r="D24" s="143" t="s">
        <v>333</v>
      </c>
      <c r="E24" s="151"/>
      <c r="F24" s="151"/>
      <c r="G24" s="152"/>
      <c r="H24" s="51" t="s">
        <v>261</v>
      </c>
      <c r="I24" s="122">
        <v>176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9" t="s">
        <v>262</v>
      </c>
      <c r="B26" s="140"/>
      <c r="C26" s="123" t="s">
        <v>335</v>
      </c>
      <c r="D26" s="25"/>
      <c r="E26" s="33"/>
      <c r="F26" s="24"/>
      <c r="G26" s="154" t="s">
        <v>263</v>
      </c>
      <c r="H26" s="140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4"/>
      <c r="B31" s="22"/>
      <c r="C31" s="21"/>
      <c r="D31" s="165"/>
      <c r="E31" s="165"/>
      <c r="F31" s="165"/>
      <c r="G31" s="166"/>
      <c r="H31" s="16"/>
      <c r="I31" s="101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3"/>
      <c r="B37" s="30"/>
      <c r="C37" s="167"/>
      <c r="D37" s="168"/>
      <c r="E37" s="16"/>
      <c r="F37" s="167"/>
      <c r="G37" s="168"/>
      <c r="H37" s="16"/>
      <c r="I37" s="95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3"/>
      <c r="B45" s="30"/>
      <c r="C45" s="167"/>
      <c r="D45" s="168"/>
      <c r="E45" s="16"/>
      <c r="F45" s="167"/>
      <c r="G45" s="169"/>
      <c r="H45" s="35"/>
      <c r="I45" s="107"/>
      <c r="J45" s="10"/>
      <c r="K45" s="10"/>
      <c r="L45" s="10"/>
    </row>
    <row r="46" spans="1:12" ht="12.75">
      <c r="A46" s="128" t="s">
        <v>268</v>
      </c>
      <c r="B46" s="172"/>
      <c r="C46" s="143" t="s">
        <v>336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28" t="s">
        <v>270</v>
      </c>
      <c r="B48" s="172"/>
      <c r="C48" s="173" t="s">
        <v>337</v>
      </c>
      <c r="D48" s="174"/>
      <c r="E48" s="175"/>
      <c r="F48" s="16"/>
      <c r="G48" s="51" t="s">
        <v>271</v>
      </c>
      <c r="H48" s="173" t="s">
        <v>338</v>
      </c>
      <c r="I48" s="175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28" t="s">
        <v>257</v>
      </c>
      <c r="B50" s="172"/>
      <c r="C50" s="184" t="s">
        <v>339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9" t="s">
        <v>272</v>
      </c>
      <c r="B52" s="140"/>
      <c r="C52" s="173" t="s">
        <v>340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8"/>
      <c r="B53" s="20"/>
      <c r="C53" s="178" t="s">
        <v>273</v>
      </c>
      <c r="D53" s="178"/>
      <c r="E53" s="178"/>
      <c r="F53" s="178"/>
      <c r="G53" s="178"/>
      <c r="H53" s="178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85" t="s">
        <v>274</v>
      </c>
      <c r="C55" s="186"/>
      <c r="D55" s="186"/>
      <c r="E55" s="186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8"/>
      <c r="B57" s="187" t="s">
        <v>307</v>
      </c>
      <c r="C57" s="188"/>
      <c r="D57" s="188"/>
      <c r="E57" s="188"/>
      <c r="F57" s="188"/>
      <c r="G57" s="188"/>
      <c r="H57" s="188"/>
      <c r="I57" s="110"/>
      <c r="J57" s="10"/>
      <c r="K57" s="10"/>
      <c r="L57" s="10"/>
    </row>
    <row r="58" spans="1:12" ht="12.75">
      <c r="A58" s="108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8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2.7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82"/>
      <c r="H63" s="183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lirija@zd.t-com.hr"/>
    <hyperlink ref="C20" r:id="rId2" display="www.ilirijabiograd.com"/>
    <hyperlink ref="C50" r:id="rId3" display="zorkas@ilirijabiograd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88">
      <selection activeCell="A112" sqref="A112:H11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341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344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1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268512581</v>
      </c>
      <c r="K8" s="53">
        <f>K9+K16+K26+K35+K39</f>
        <v>278177413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1178616</v>
      </c>
      <c r="K9" s="53">
        <f>SUM(K10:K15)</f>
        <v>1230861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1178616</v>
      </c>
      <c r="K15" s="7">
        <v>1230861</v>
      </c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v>267113965</v>
      </c>
      <c r="K16" s="53">
        <f>SUM(K17:K25)</f>
        <v>276726552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38741397</v>
      </c>
      <c r="K17" s="7">
        <v>39034728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192131026</v>
      </c>
      <c r="K18" s="7">
        <v>201574844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14039077</v>
      </c>
      <c r="K19" s="7">
        <v>12786105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/>
      <c r="K20" s="7"/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274238</v>
      </c>
      <c r="K22" s="7">
        <v>1066023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21928227</v>
      </c>
      <c r="K23" s="7">
        <v>22264852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220000</v>
      </c>
      <c r="K26" s="53">
        <v>220000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220000</v>
      </c>
      <c r="K27" s="7">
        <v>220000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10206103</v>
      </c>
      <c r="K40" s="53">
        <f>K41+K49+K56+K64</f>
        <v>10176057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1602677</v>
      </c>
      <c r="K41" s="53">
        <f>SUM(K42:K48)</f>
        <v>1606999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1602677</v>
      </c>
      <c r="K42" s="7">
        <v>1606999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4096618</v>
      </c>
      <c r="K49" s="53">
        <f>SUM(K50:K55)</f>
        <v>4399688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3295220</v>
      </c>
      <c r="K51" s="7">
        <v>3602495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401662</v>
      </c>
      <c r="K53" s="7">
        <v>185615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396312</v>
      </c>
      <c r="K54" s="7">
        <v>525924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3424</v>
      </c>
      <c r="K55" s="7">
        <v>85654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v>4249511</v>
      </c>
      <c r="K56" s="53">
        <f>SUM(K57:K63)</f>
        <v>4130350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4249511</v>
      </c>
      <c r="K62" s="7">
        <v>4130350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257297</v>
      </c>
      <c r="K64" s="7">
        <v>39020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1470859</v>
      </c>
      <c r="K65" s="7">
        <v>1275770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280189543</v>
      </c>
      <c r="K66" s="53">
        <f>K7+K8+K40+K65</f>
        <v>289629240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137340136</v>
      </c>
      <c r="K69" s="54">
        <f>K70+K71+K72+K78+K79+K82+K85</f>
        <v>148244390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99754400</v>
      </c>
      <c r="K70" s="7">
        <v>99754400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829039</v>
      </c>
      <c r="K71" s="7">
        <v>829039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v>18411116</v>
      </c>
      <c r="K72" s="53">
        <f>K73+K74-K75+K76+K77</f>
        <v>19240115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4158721</v>
      </c>
      <c r="K73" s="7">
        <v>4987720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6975716</v>
      </c>
      <c r="K74" s="7">
        <v>6975716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246000</v>
      </c>
      <c r="K75" s="7">
        <v>246000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7522679</v>
      </c>
      <c r="K77" s="7">
        <v>7522679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v>8018003</v>
      </c>
      <c r="K79" s="53">
        <f>K80-K81</f>
        <v>13816733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8018003</v>
      </c>
      <c r="K80" s="7">
        <v>13816733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v>10327578</v>
      </c>
      <c r="K82" s="53">
        <v>14604103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10327578</v>
      </c>
      <c r="K83" s="7">
        <v>14604103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v>98775021</v>
      </c>
      <c r="K90" s="53">
        <f>SUM(K91:K99)</f>
        <v>108237229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98775021</v>
      </c>
      <c r="K93" s="7">
        <v>108237229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v>42622855</v>
      </c>
      <c r="K100" s="53">
        <f>SUM(K101:K112)</f>
        <v>32061266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>
        <v>876235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21514824</v>
      </c>
      <c r="K103" s="7">
        <v>6941727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/>
      <c r="K104" s="7"/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7970563</v>
      </c>
      <c r="K105" s="7">
        <v>9662916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5415000</v>
      </c>
      <c r="K106" s="7">
        <v>5000000</v>
      </c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923235</v>
      </c>
      <c r="K108" s="7">
        <v>1013124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4494484</v>
      </c>
      <c r="K109" s="7">
        <v>5297919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2304749</v>
      </c>
      <c r="K112" s="7">
        <v>3269345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1451531</v>
      </c>
      <c r="K113" s="7">
        <v>1086355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280189543</v>
      </c>
      <c r="K114" s="53">
        <f>K69+K86+K90+K100+K113</f>
        <v>289629240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22">
      <selection activeCell="L4" sqref="L4:M4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346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1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v>101315471</v>
      </c>
      <c r="K7" s="54">
        <f>SUM(K8:K9)</f>
        <v>7833190</v>
      </c>
      <c r="L7" s="54">
        <f>SUM(L8:L9)</f>
        <v>110113122</v>
      </c>
      <c r="M7" s="54">
        <f>SUM(M8:M9)</f>
        <v>7020405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98743326</v>
      </c>
      <c r="K8" s="7">
        <v>7070783</v>
      </c>
      <c r="L8" s="7">
        <v>108178850</v>
      </c>
      <c r="M8" s="7">
        <v>7019596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2572145</v>
      </c>
      <c r="K9" s="7">
        <v>762407</v>
      </c>
      <c r="L9" s="7">
        <v>1934272</v>
      </c>
      <c r="M9" s="7">
        <v>809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77187290</v>
      </c>
      <c r="K10" s="53">
        <f>K11+K12+K16+K20+K21+K22+K25+K26</f>
        <v>16012864</v>
      </c>
      <c r="L10" s="53">
        <f>L11+L12+L16+L20+L21+L22+L25+L26</f>
        <v>82526195</v>
      </c>
      <c r="M10" s="53">
        <f>M11+M12+M16+M20+M21+M22+M25+M26</f>
        <v>17794711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31444151</v>
      </c>
      <c r="K12" s="53">
        <f>SUM(K13:K15)</f>
        <v>5819900</v>
      </c>
      <c r="L12" s="53">
        <f>SUM(L13:L15)</f>
        <v>33733501</v>
      </c>
      <c r="M12" s="53">
        <f>SUM(M13:M15)</f>
        <v>6595161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17100586</v>
      </c>
      <c r="K13" s="7">
        <v>2454106</v>
      </c>
      <c r="L13" s="7">
        <v>17461119</v>
      </c>
      <c r="M13" s="7">
        <v>2601032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14343565</v>
      </c>
      <c r="K15" s="7">
        <v>3365794</v>
      </c>
      <c r="L15" s="7">
        <v>16272382</v>
      </c>
      <c r="M15" s="7">
        <v>3994129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25380303</v>
      </c>
      <c r="K16" s="53">
        <f>SUM(K17:K19)</f>
        <v>5602804</v>
      </c>
      <c r="L16" s="53">
        <f>SUM(L17:L19)</f>
        <v>26764374</v>
      </c>
      <c r="M16" s="53">
        <v>5976056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15350975</v>
      </c>
      <c r="K17" s="7">
        <v>3370680</v>
      </c>
      <c r="L17" s="7">
        <v>16174043</v>
      </c>
      <c r="M17" s="7">
        <v>3607677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6304571</v>
      </c>
      <c r="K18" s="7">
        <v>1409869</v>
      </c>
      <c r="L18" s="7">
        <v>6965334</v>
      </c>
      <c r="M18" s="7">
        <v>1579871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3724757</v>
      </c>
      <c r="K19" s="7">
        <v>822255</v>
      </c>
      <c r="L19" s="7">
        <v>3624997</v>
      </c>
      <c r="M19" s="7">
        <v>788508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5885795</v>
      </c>
      <c r="K20" s="7">
        <v>1471449</v>
      </c>
      <c r="L20" s="7">
        <v>6239515</v>
      </c>
      <c r="M20" s="7">
        <v>1559879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14477041</v>
      </c>
      <c r="K21" s="7">
        <v>3118711</v>
      </c>
      <c r="L21" s="7">
        <v>15788805</v>
      </c>
      <c r="M21" s="7">
        <v>3663615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/>
      <c r="K26" s="7"/>
      <c r="L26" s="7"/>
      <c r="M26" s="7"/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264066</v>
      </c>
      <c r="K27" s="53">
        <f>SUM(K28:K32)</f>
        <v>53236</v>
      </c>
      <c r="L27" s="53">
        <v>220375</v>
      </c>
      <c r="M27" s="53">
        <f>SUM(M28:M32)</f>
        <v>60757</v>
      </c>
    </row>
    <row r="28" spans="1:13" ht="12.75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264066</v>
      </c>
      <c r="K29" s="7">
        <v>53236</v>
      </c>
      <c r="L29" s="7">
        <v>220375</v>
      </c>
      <c r="M29" s="7">
        <v>60757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8894619</v>
      </c>
      <c r="K33" s="53">
        <f>SUM(K34:K37)</f>
        <v>4280655</v>
      </c>
      <c r="L33" s="53">
        <f>SUM(L34:L37)</f>
        <v>6662996</v>
      </c>
      <c r="M33" s="53">
        <f>SUM(M34:M37)</f>
        <v>1772670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8894619</v>
      </c>
      <c r="K35" s="7">
        <v>4280655</v>
      </c>
      <c r="L35" s="7">
        <v>6662996</v>
      </c>
      <c r="M35" s="7">
        <v>1772670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>
        <v>2155692</v>
      </c>
      <c r="K40" s="7">
        <v>1777060</v>
      </c>
      <c r="L40" s="7">
        <v>801336</v>
      </c>
      <c r="M40" s="7">
        <v>414231</v>
      </c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>
        <v>4403637</v>
      </c>
      <c r="K41" s="7">
        <v>1050719</v>
      </c>
      <c r="L41" s="7">
        <v>3690513</v>
      </c>
      <c r="M41" s="7">
        <v>1272742</v>
      </c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103735229</v>
      </c>
      <c r="K42" s="53">
        <v>9663486</v>
      </c>
      <c r="L42" s="53">
        <f>L7+L27+L38+L40</f>
        <v>111134833</v>
      </c>
      <c r="M42" s="53">
        <f>M7+M27+M38+M40</f>
        <v>7495393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90485546</v>
      </c>
      <c r="K43" s="53">
        <v>21344238</v>
      </c>
      <c r="L43" s="53">
        <f>L10+L33+L39+L41</f>
        <v>92879704</v>
      </c>
      <c r="M43" s="53">
        <f>M10+M33+M39+M41</f>
        <v>20840123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13249683</v>
      </c>
      <c r="K44" s="53">
        <f>K42-K43</f>
        <v>-11680752</v>
      </c>
      <c r="L44" s="53">
        <f>L42-L43</f>
        <v>18255129</v>
      </c>
      <c r="M44" s="53">
        <f>M42-M43</f>
        <v>-13344730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13249683</v>
      </c>
      <c r="K45" s="53">
        <f>IF(K42&gt;K43,K42-K43,0)</f>
        <v>0</v>
      </c>
      <c r="L45" s="53">
        <f>IF(L42&gt;L43,L42-L43,0)</f>
        <v>18255129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11680752</v>
      </c>
      <c r="L46" s="53">
        <f>IF(L43&gt;L42,L43-L42,0)</f>
        <v>0</v>
      </c>
      <c r="M46" s="53">
        <f>IF(M43&gt;M42,M43-M42,0)</f>
        <v>13344730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2922105</v>
      </c>
      <c r="K47" s="7"/>
      <c r="L47" s="7">
        <v>3651026</v>
      </c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10327578</v>
      </c>
      <c r="K48" s="53">
        <f>K44-K47</f>
        <v>-11680752</v>
      </c>
      <c r="L48" s="53">
        <f>L44-L47</f>
        <v>14604103</v>
      </c>
      <c r="M48" s="53">
        <f>M44-M47</f>
        <v>-13344730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10327578</v>
      </c>
      <c r="K49" s="53">
        <f>IF(K48&gt;0,K48,0)</f>
        <v>0</v>
      </c>
      <c r="L49" s="53">
        <f>IF(L48&gt;0,L48,0)</f>
        <v>14604103</v>
      </c>
      <c r="M49" s="53">
        <f>IF(M48&gt;0,M48,0)</f>
        <v>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2">
        <v>154</v>
      </c>
      <c r="J50" s="61">
        <f>IF(J48&lt;0,-J48,0)</f>
        <v>0</v>
      </c>
      <c r="K50" s="61">
        <f>IF(K48&lt;0,-K48,0)</f>
        <v>11680752</v>
      </c>
      <c r="L50" s="61">
        <f>IF(L48&lt;0,-L48,0)</f>
        <v>0</v>
      </c>
      <c r="M50" s="61">
        <f>IF(M48&lt;0,-M48,0)</f>
        <v>13344730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/>
      <c r="K56" s="6"/>
      <c r="L56" s="6"/>
      <c r="M56" s="6"/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344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1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13249683</v>
      </c>
      <c r="K7" s="7">
        <v>18255129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5885795</v>
      </c>
      <c r="K8" s="7">
        <v>6239515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284642</v>
      </c>
      <c r="K10" s="7">
        <v>93410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12595</v>
      </c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19432715</v>
      </c>
      <c r="K13" s="53">
        <f>SUM(K7:K12)</f>
        <v>24588054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3750094</v>
      </c>
      <c r="K14" s="7">
        <v>1057572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>
        <v>4322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298334</v>
      </c>
      <c r="K17" s="7"/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4048428</v>
      </c>
      <c r="K18" s="53">
        <f>SUM(K14:K17)</f>
        <v>1061894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15384287</v>
      </c>
      <c r="K19" s="53">
        <f>IF(K13&gt;K18,K13-K18,0)</f>
        <v>23526160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407416</v>
      </c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407416</v>
      </c>
      <c r="K27" s="53">
        <f>SUM(K22:K26)</f>
        <v>0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10515583</v>
      </c>
      <c r="K28" s="7">
        <v>15112561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554607</v>
      </c>
      <c r="K30" s="7">
        <v>791785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11070190</v>
      </c>
      <c r="K31" s="53">
        <v>15951260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10662774</v>
      </c>
      <c r="K33" s="53">
        <f>IF(K31&gt;K27,K31-K27,0)</f>
        <v>15951260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6596989</v>
      </c>
      <c r="K36" s="7">
        <v>24268126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6596989</v>
      </c>
      <c r="K38" s="53">
        <v>24268126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7757379</v>
      </c>
      <c r="K39" s="7">
        <v>28323937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>
        <v>3740790</v>
      </c>
      <c r="K40" s="7">
        <v>3740790</v>
      </c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11498169</v>
      </c>
      <c r="K44" s="53">
        <f>SUM(K39:K43)</f>
        <v>32064727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4901180</v>
      </c>
      <c r="K46" s="53">
        <v>7987958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179667</v>
      </c>
      <c r="K48" s="53">
        <v>221701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440388</v>
      </c>
      <c r="K49" s="7">
        <v>260721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179667</v>
      </c>
      <c r="K51" s="7">
        <v>221701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260721</v>
      </c>
      <c r="K52" s="61">
        <v>39020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1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21" sqref="K21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">
      <c r="A2" s="42"/>
      <c r="B2" s="74"/>
      <c r="C2" s="268" t="s">
        <v>282</v>
      </c>
      <c r="D2" s="268"/>
      <c r="E2" s="77" t="s">
        <v>345</v>
      </c>
      <c r="F2" s="43" t="s">
        <v>250</v>
      </c>
      <c r="G2" s="269" t="s">
        <v>324</v>
      </c>
      <c r="H2" s="270"/>
      <c r="I2" s="74"/>
      <c r="J2" s="74"/>
      <c r="K2" s="74"/>
      <c r="L2" s="78"/>
    </row>
    <row r="3" spans="1:11" ht="21">
      <c r="A3" s="271" t="s">
        <v>59</v>
      </c>
      <c r="B3" s="271"/>
      <c r="C3" s="271"/>
      <c r="D3" s="271"/>
      <c r="E3" s="271"/>
      <c r="F3" s="271"/>
      <c r="G3" s="271"/>
      <c r="H3" s="271"/>
      <c r="I3" s="81" t="s">
        <v>305</v>
      </c>
      <c r="J3" s="82" t="s">
        <v>150</v>
      </c>
      <c r="K3" s="82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99754400</v>
      </c>
      <c r="K5" s="45">
        <v>99754400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829039</v>
      </c>
      <c r="K6" s="46">
        <v>829039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18411116</v>
      </c>
      <c r="K7" s="46">
        <v>19240115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8018003</v>
      </c>
      <c r="K8" s="46">
        <v>13816733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10327578</v>
      </c>
      <c r="K9" s="46">
        <v>14604103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137340136</v>
      </c>
      <c r="K14" s="79">
        <f>SUM(K5:K13)</f>
        <v>148244390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>
        <v>6586787</v>
      </c>
      <c r="K20" s="46">
        <v>10904254</v>
      </c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6586787</v>
      </c>
      <c r="K21" s="80">
        <f>SUM(K15:K20)</f>
        <v>10904254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80"/>
      <c r="K24" s="80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Korisnik</cp:lastModifiedBy>
  <cp:lastPrinted>2013-02-12T12:17:10Z</cp:lastPrinted>
  <dcterms:created xsi:type="dcterms:W3CDTF">2008-10-17T11:51:54Z</dcterms:created>
  <dcterms:modified xsi:type="dcterms:W3CDTF">2013-02-12T12:17:32Z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