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255" windowWidth="15120" windowHeight="7980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NT_D" sheetId="21" r:id="rId6"/>
    <sheet name="Bilješke" sheetId="16" r:id="rId7"/>
  </sheets>
  <definedNames>
    <definedName name="_xlnm.Print_Area" localSheetId="6">Bilješke!$A$1:$J$53</definedName>
    <definedName name="_xlnm.Print_Area" localSheetId="0">'OPĆI PODACI'!$A$1:$I$61</definedName>
    <definedName name="_xlnm.Print_Area" localSheetId="4">PK!$A$1:$K$25</definedName>
  </definedNames>
  <calcPr calcId="145621"/>
</workbook>
</file>

<file path=xl/calcChain.xml><?xml version="1.0" encoding="utf-8"?>
<calcChain xmlns="http://schemas.openxmlformats.org/spreadsheetml/2006/main">
  <c r="J21" i="17" l="1"/>
  <c r="A2" i="18" l="1"/>
  <c r="A2" i="20" s="1"/>
  <c r="A2" i="19"/>
  <c r="G2" i="17"/>
  <c r="E2" i="17"/>
  <c r="K79" i="19" l="1"/>
  <c r="K72" i="19"/>
  <c r="K86" i="19" l="1"/>
  <c r="J44" i="20"/>
  <c r="J38" i="20"/>
  <c r="J31" i="20"/>
  <c r="J27" i="20"/>
  <c r="J18" i="20"/>
  <c r="J13" i="20"/>
  <c r="K65" i="18"/>
  <c r="K64" i="18"/>
  <c r="K63" i="18"/>
  <c r="K62" i="18"/>
  <c r="K61" i="18"/>
  <c r="K60" i="18"/>
  <c r="K59" i="18"/>
  <c r="K58" i="18"/>
  <c r="K57" i="18"/>
  <c r="K66" i="18" s="1"/>
  <c r="J57" i="18"/>
  <c r="J66" i="18" s="1"/>
  <c r="K33" i="18"/>
  <c r="J33" i="18"/>
  <c r="K27" i="18"/>
  <c r="J27" i="18"/>
  <c r="K22" i="18"/>
  <c r="J22" i="18"/>
  <c r="K16" i="18"/>
  <c r="J16" i="18"/>
  <c r="K12" i="18"/>
  <c r="J12" i="18"/>
  <c r="K7" i="18"/>
  <c r="J7" i="18"/>
  <c r="J42" i="18" s="1"/>
  <c r="J82" i="19"/>
  <c r="J79" i="19"/>
  <c r="J72" i="19"/>
  <c r="J14" i="17" s="1"/>
  <c r="K10" i="18" l="1"/>
  <c r="K43" i="18" s="1"/>
  <c r="K42" i="18"/>
  <c r="J10" i="18"/>
  <c r="J43" i="18" s="1"/>
  <c r="J44" i="18" s="1"/>
  <c r="J48" i="18" s="1"/>
  <c r="J56" i="18" s="1"/>
  <c r="J67" i="18" s="1"/>
  <c r="J45" i="20"/>
  <c r="J46" i="20"/>
  <c r="J32" i="20"/>
  <c r="J33" i="20"/>
  <c r="J20" i="20"/>
  <c r="J19" i="20"/>
  <c r="K21" i="17"/>
  <c r="K44" i="20"/>
  <c r="K38" i="20"/>
  <c r="K31" i="20"/>
  <c r="K27" i="20"/>
  <c r="K18" i="20"/>
  <c r="M57" i="18"/>
  <c r="L66" i="18"/>
  <c r="M33" i="18"/>
  <c r="L33" i="18"/>
  <c r="M27" i="18"/>
  <c r="L27" i="18"/>
  <c r="M22" i="18"/>
  <c r="L22" i="18"/>
  <c r="M12" i="18"/>
  <c r="L12" i="18"/>
  <c r="M7" i="18"/>
  <c r="L7" i="18"/>
  <c r="K115" i="19"/>
  <c r="J100" i="19"/>
  <c r="K90" i="19"/>
  <c r="J90" i="19"/>
  <c r="J86" i="19"/>
  <c r="J69" i="19"/>
  <c r="K56" i="19"/>
  <c r="J56" i="19"/>
  <c r="K49" i="19"/>
  <c r="J49" i="19"/>
  <c r="K41" i="19"/>
  <c r="J41" i="19"/>
  <c r="K35" i="19"/>
  <c r="J35" i="19"/>
  <c r="K26" i="19"/>
  <c r="J26" i="19"/>
  <c r="K16" i="19"/>
  <c r="J16" i="19"/>
  <c r="K9" i="19"/>
  <c r="J9" i="19"/>
  <c r="K44" i="18" l="1"/>
  <c r="K48" i="18" s="1"/>
  <c r="K56" i="18" s="1"/>
  <c r="K67" i="18" s="1"/>
  <c r="K46" i="18"/>
  <c r="J45" i="18"/>
  <c r="J46" i="18"/>
  <c r="K45" i="18"/>
  <c r="J48" i="20"/>
  <c r="J51" i="20" s="1"/>
  <c r="J47" i="20"/>
  <c r="J50" i="20" s="1"/>
  <c r="K46" i="20"/>
  <c r="K33" i="20"/>
  <c r="L42" i="18"/>
  <c r="K40" i="19"/>
  <c r="K45" i="20"/>
  <c r="K32" i="20"/>
  <c r="M42" i="18"/>
  <c r="K8" i="19"/>
  <c r="K50" i="18"/>
  <c r="K49" i="18"/>
  <c r="J50" i="18"/>
  <c r="J49" i="18"/>
  <c r="J114" i="19"/>
  <c r="J40" i="19"/>
  <c r="J8" i="19"/>
  <c r="K66" i="19" l="1"/>
  <c r="J52" i="20"/>
  <c r="J66" i="19"/>
  <c r="K53" i="21" l="1"/>
  <c r="J53" i="21"/>
  <c r="K19" i="21"/>
  <c r="K20" i="21" s="1"/>
  <c r="K12" i="21"/>
  <c r="K21" i="21"/>
  <c r="K32" i="21"/>
  <c r="K33" i="21" s="1"/>
  <c r="K28" i="21"/>
  <c r="K34" i="21"/>
  <c r="K45" i="21"/>
  <c r="K46" i="21" s="1"/>
  <c r="K39" i="21"/>
  <c r="K47" i="21"/>
  <c r="J19" i="21"/>
  <c r="J12" i="21"/>
  <c r="J21" i="21" s="1"/>
  <c r="J20" i="21"/>
  <c r="J32" i="21"/>
  <c r="J28" i="21"/>
  <c r="J34" i="21" s="1"/>
  <c r="J33" i="21"/>
  <c r="J45" i="21"/>
  <c r="J39" i="21"/>
  <c r="J47" i="21" s="1"/>
  <c r="J46" i="21"/>
  <c r="J49" i="21" l="1"/>
  <c r="K48" i="21"/>
  <c r="K49" i="21"/>
  <c r="J48" i="21"/>
  <c r="M16" i="18" l="1"/>
  <c r="L16" i="18"/>
  <c r="L10" i="18" l="1"/>
  <c r="M10" i="18"/>
  <c r="M43" i="18" l="1"/>
  <c r="L43" i="18"/>
  <c r="L44" i="18" l="1"/>
  <c r="L45" i="18"/>
  <c r="L46" i="18"/>
  <c r="M44" i="18"/>
  <c r="M46" i="18"/>
  <c r="M45" i="18"/>
  <c r="M67" i="18"/>
  <c r="K82" i="19"/>
  <c r="M48" i="18" l="1"/>
  <c r="L48" i="18"/>
  <c r="K69" i="19"/>
  <c r="K14" i="17"/>
  <c r="L49" i="18" l="1"/>
  <c r="L56" i="18"/>
  <c r="L50" i="18"/>
  <c r="M50" i="18"/>
  <c r="M49" i="18"/>
  <c r="K100" i="19"/>
  <c r="K114" i="19" l="1"/>
  <c r="L67" i="18"/>
  <c r="K13" i="20"/>
  <c r="K19" i="20" l="1"/>
  <c r="K20" i="20"/>
  <c r="K48" i="20" l="1"/>
  <c r="K47" i="20"/>
  <c r="K51" i="20" l="1"/>
  <c r="K50" i="20"/>
  <c r="K52" i="20" l="1"/>
</calcChain>
</file>

<file path=xl/sharedStrings.xml><?xml version="1.0" encoding="utf-8"?>
<sst xmlns="http://schemas.openxmlformats.org/spreadsheetml/2006/main" count="392" uniqueCount="341">
  <si>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</si>
  <si>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</si>
  <si>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</si>
  <si>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</si>
  <si>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</si>
  <si>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</si>
  <si>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</si>
  <si>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</si>
  <si>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</si>
  <si>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</si>
  <si>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</si>
  <si>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</si>
  <si>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</si>
  <si>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</si>
  <si>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</si>
  <si>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</si>
  <si>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</si>
  <si>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</si>
  <si>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</si>
  <si>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</si>
  <si>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</si>
  <si>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</si>
  <si>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</si>
  <si>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</si>
  <si>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</si>
  <si>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</si>
  <si>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</si>
  <si>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</si>
  <si>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</si>
  <si>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</si>
  <si>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</si>
  <si>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</si>
  <si>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</si>
  <si>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</si>
  <si>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</si>
  <si>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</si>
  <si>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</si>
  <si>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</si>
  <si>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</si>
  <si>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</si>
  <si>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</si>
  <si>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</si>
  <si>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</si>
  <si>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</si>
  <si>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</si>
  <si>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</si>
  <si>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</si>
  <si>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</si>
  <si>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</si>
  <si>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</si>
  <si>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</si>
  <si>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</si>
  <si>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</si>
  <si>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</si>
  <si>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</si>
  <si>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</si>
  <si>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</si>
  <si>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</si>
  <si>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</si>
  <si>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</si>
  <si>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</si>
  <si>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</si>
  <si>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</si>
  <si>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</si>
  <si>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</si>
  <si>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</si>
  <si>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</si>
  <si>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</si>
  <si>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</si>
  <si>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</si>
  <si>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</si>
  <si>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</si>
  <si>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</si>
  <si>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</si>
  <si>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</si>
  <si>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</si>
  <si>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</si>
  <si>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</si>
  <si>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</si>
  <si>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</si>
  <si>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</si>
  <si>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</si>
  <si>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</si>
  <si>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</si>
  <si>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</si>
  <si>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</si>
  <si>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</si>
  <si>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</si>
  <si>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</si>
  <si>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</si>
  <si>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</si>
  <si>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</si>
  <si>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</si>
  <si>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</si>
  <si>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</si>
  <si>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</si>
  <si>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</si>
  <si>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</si>
  <si>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</si>
  <si>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</si>
  <si>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</si>
  <si>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</si>
  <si>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</si>
  <si>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</si>
  <si>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</si>
  <si>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</si>
  <si>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</si>
  <si>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</si>
  <si>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</si>
  <si>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</si>
  <si>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</si>
  <si>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</si>
  <si>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</si>
  <si>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</si>
  <si>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</si>
  <si>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</si>
  <si>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</si>
  <si>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</si>
  <si>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</si>
  <si>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</si>
  <si>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</si>
  <si>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</si>
  <si>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</si>
  <si>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</si>
  <si>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</si>
  <si>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</si>
  <si>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</si>
  <si>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</si>
  <si>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</si>
  <si>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</si>
  <si>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</si>
  <si>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</si>
  <si>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</si>
  <si>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</si>
  <si>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</si>
  <si>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</si>
  <si>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</si>
  <si>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</si>
  <si>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</si>
  <si>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</si>
  <si>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</si>
  <si>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</si>
  <si>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</si>
  <si>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</si>
  <si>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</si>
  <si>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</si>
  <si>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</si>
  <si>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</si>
  <si>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</si>
  <si>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</si>
  <si>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</si>
  <si>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</si>
  <si>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</si>
  <si>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</si>
  <si>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</si>
  <si>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</si>
  <si>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</si>
  <si>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</si>
  <si>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</si>
  <si>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</si>
  <si>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</si>
  <si>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</si>
  <si>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</si>
  <si>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</si>
  <si>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</si>
  <si>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</si>
  <si>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</si>
  <si>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</si>
  <si>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</si>
  <si>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</si>
  <si>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</si>
  <si>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</si>
  <si>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</si>
  <si>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</si>
  <si>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</si>
  <si>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</si>
  <si>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</si>
  <si>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</si>
  <si>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</si>
  <si>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</si>
  <si>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</si>
  <si>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</si>
  <si>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</si>
  <si>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</si>
  <si>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</si>
  <si>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</si>
  <si>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</si>
  <si>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</si>
  <si>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</si>
  <si>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</si>
  <si>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</si>
  <si>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</si>
  <si>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</si>
  <si>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</si>
  <si>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</si>
  <si>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</si>
  <si>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</si>
  <si>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</si>
  <si>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</si>
  <si>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</si>
  <si>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</si>
  <si>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</si>
  <si>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</si>
  <si>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</si>
  <si>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</si>
  <si>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</si>
  <si>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</si>
  <si>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</si>
  <si>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</si>
  <si>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</si>
  <si>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</si>
  <si>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</si>
  <si>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</si>
  <si>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</si>
  <si>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</si>
  <si>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</si>
  <si>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</si>
  <si>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</si>
  <si>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</si>
  <si>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</si>
  <si>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</si>
  <si>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</si>
  <si>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</si>
  <si>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</si>
  <si>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</si>
  <si>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</si>
  <si>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</si>
  <si>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</si>
  <si>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</si>
  <si>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</si>
  <si>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</si>
  <si>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</si>
  <si>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</si>
  <si>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</si>
  <si>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</si>
  <si>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</si>
  <si>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</si>
  <si>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</si>
  <si>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</si>
  <si>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</si>
  <si>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</si>
  <si>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</si>
  <si>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</si>
  <si>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</si>
  <si>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</si>
  <si>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</si>
  <si>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</si>
  <si>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</si>
  <si>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</si>
  <si>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</si>
  <si>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</si>
  <si>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</si>
  <si>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</si>
  <si>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</si>
  <si>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</si>
  <si>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</si>
  <si>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</si>
  <si>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</si>
  <si>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</si>
  <si>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</si>
  <si>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</si>
  <si>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</si>
  <si>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</si>
  <si>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</si>
  <si>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</si>
  <si>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</si>
  <si>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</si>
  <si>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</si>
  <si>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</si>
  <si>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</si>
  <si>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</si>
  <si>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</si>
  <si>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</si>
  <si>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</si>
  <si>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</si>
  <si>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</si>
  <si>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</si>
  <si>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</si>
  <si>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</si>
  <si>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</si>
  <si>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</si>
  <si>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</si>
  <si>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</si>
  <si>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</si>
  <si>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</si>
  <si>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</si>
  <si>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</si>
  <si>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</si>
  <si>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</si>
  <si>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</si>
  <si>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</si>
  <si>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</si>
  <si>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</si>
  <si>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</si>
  <si>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</si>
  <si>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</si>
  <si>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</si>
  <si>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</si>
  <si>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</si>
  <si>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</si>
  <si>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</si>
  <si>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</si>
  <si>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</si>
  <si>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</si>
  <si>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</si>
  <si>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</si>
  <si>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</si>
  <si>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</si>
  <si>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</si>
  <si>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</si>
  <si>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</si>
  <si>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</si>
  <si>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</si>
  <si>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</si>
  <si>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</si>
  <si>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</si>
  <si>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</si>
  <si>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</si>
  <si>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</si>
  <si>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</si>
  <si>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</si>
  <si>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</si>
  <si>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</si>
  <si>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</si>
  <si>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</si>
  <si>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</si>
  <si>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</si>
  <si>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</si>
  <si>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</si>
  <si>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</si>
  <si>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</si>
  <si>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01 6125 404</t>
  </si>
  <si>
    <t>Obveznik: __INSTITUT IGH D.D.___________________________________________________________</t>
  </si>
  <si>
    <t>Obveznik: INSTITUT IGH D.D._____________________________________________________________</t>
  </si>
  <si>
    <t>NE</t>
  </si>
  <si>
    <t>03750272</t>
  </si>
  <si>
    <t>http://www.igh.hr</t>
  </si>
  <si>
    <t xml:space="preserve">KUMRIĆ OLIVER </t>
  </si>
  <si>
    <t>HRDALO IVO</t>
  </si>
  <si>
    <t>01 6125 311</t>
  </si>
  <si>
    <t>ivo.hrdalo@igh.hr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</si>
</sst>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9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</cellStyleXfs>
  <cellXfs count="297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19" fillId="0" borderId="0" xfId="1" applyFont="1" applyAlignment="1"/>
    <xf numFmtId="0" fontId="20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16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6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0" xfId="3" applyFont="1" applyBorder="1" applyAlignment="1"/>
    <xf numFmtId="0" fontId="7" fillId="0" borderId="16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7" xfId="3" applyFont="1" applyBorder="1" applyAlignment="1" applyProtection="1">
      <alignment horizontal="right" vertical="top"/>
      <protection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5" fillId="0" borderId="16" xfId="1" applyFont="1" applyFill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Protection="1">
      <alignment vertical="top"/>
      <protection hidden="1"/>
    </xf>
    <xf numFmtId="0" fontId="7" fillId="0" borderId="16" xfId="3" applyFont="1" applyBorder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left" wrapText="1"/>
      <protection hidden="1"/>
    </xf>
    <xf numFmtId="0" fontId="7" fillId="0" borderId="16" xfId="3" applyFont="1" applyBorder="1" applyProtection="1">
      <alignment vertical="top"/>
      <protection hidden="1"/>
    </xf>
    <xf numFmtId="3" fontId="0" fillId="0" borderId="0" xfId="0" applyNumberFormat="1" applyFill="1"/>
    <xf numFmtId="3" fontId="2" fillId="0" borderId="6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12" fillId="0" borderId="23" xfId="3" applyFont="1" applyBorder="1" applyAlignment="1"/>
    <xf numFmtId="0" fontId="12" fillId="0" borderId="8" xfId="3" applyFont="1" applyBorder="1" applyAlignment="1"/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7" fillId="0" borderId="19" xfId="3" applyFont="1" applyFill="1" applyBorder="1" applyAlignment="1">
      <alignment horizontal="left" vertical="center"/>
    </xf>
    <xf numFmtId="0" fontId="7" fillId="0" borderId="20" xfId="3" applyFont="1" applyFill="1" applyBorder="1" applyAlignment="1">
      <alignment horizontal="left" vertical="center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6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6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1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0" fontId="7" fillId="0" borderId="16" xfId="3" applyFont="1" applyBorder="1" applyAlignment="1" applyProtection="1">
      <alignment horizontal="right" wrapText="1"/>
      <protection hidden="1"/>
    </xf>
    <xf numFmtId="49" fontId="6" fillId="0" borderId="18" xfId="2" applyNumberForma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24" fillId="0" borderId="0" xfId="1" applyFont="1" applyBorder="1" applyAlignment="1" applyProtection="1">
      <alignment horizontal="left"/>
      <protection hidden="1"/>
    </xf>
    <xf numFmtId="0" fontId="25" fillId="0" borderId="0" xfId="1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20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31" xfId="0" applyFont="1" applyFill="1" applyBorder="1"/>
    <xf numFmtId="0" fontId="16" fillId="0" borderId="32" xfId="0" applyFont="1" applyFill="1" applyBorder="1"/>
    <xf numFmtId="0" fontId="16" fillId="0" borderId="33" xfId="0" applyFont="1" applyFill="1" applyBorder="1"/>
    <xf numFmtId="0" fontId="16" fillId="0" borderId="34" xfId="0" applyFont="1" applyFill="1" applyBorder="1"/>
    <xf numFmtId="0" fontId="12" fillId="0" borderId="0" xfId="1" applyFont="1" applyAlignment="1"/>
    <xf numFmtId="0" fontId="18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5">
    <cellStyle name=" 1" xfId="1"/>
    <cellStyle name="Hyperlink" xfId="2" builtinId="8"/>
    <cellStyle name="Normal" xfId="0" builtinId="0"/>
    <cellStyle name="Normal_TFI-POD" xfId="3"/>
    <cellStyle name="Obično_Knjiga2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o.hrdalo@igh.hr" TargetMode="External"/><Relationship Id="rId2" Type="http://schemas.openxmlformats.org/officeDocument/2006/relationships/hyperlink" Target="http://www.igh.hr/" TargetMode="External"/><Relationship Id="rId1" Type="http://schemas.openxmlformats.org/officeDocument/2006/relationships/hyperlink" Target="mailto:igh@igh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1"/>
  <sheetViews>
    <sheetView tabSelected="1" zoomScaleNormal="100" zoomScaleSheetLayoutView="110" workbookViewId="0">
      <selection activeCell="M11" sqref="M11"/>
    </sheetView>
  </sheetViews>
  <sheetFormatPr defaultRowHeight="12.75" x14ac:dyDescent="0.2"/>
  <cols>
    <col min="1" max="1" width="9.140625" style="11"/>
    <col min="2" max="2" width="13" style="11" customWidth="1"/>
    <col min="3" max="4" width="9.140625" style="11"/>
    <col min="5" max="5" width="9.85546875" style="11" bestFit="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34" t="s">
        <v>248</v>
      </c>
      <c r="B1" s="135"/>
      <c r="C1" s="135"/>
      <c r="D1" s="78"/>
      <c r="E1" s="78"/>
      <c r="F1" s="78"/>
      <c r="G1" s="78"/>
      <c r="H1" s="78"/>
      <c r="I1" s="79"/>
      <c r="J1" s="10"/>
      <c r="K1" s="10"/>
      <c r="L1" s="10"/>
    </row>
    <row r="2" spans="1:12" x14ac:dyDescent="0.2">
      <c r="A2" s="155" t="s">
        <v>249</v>
      </c>
      <c r="B2" s="156"/>
      <c r="C2" s="156"/>
      <c r="D2" s="157"/>
      <c r="E2" s="111">
        <v>43101</v>
      </c>
      <c r="F2" s="12"/>
      <c r="G2" s="13" t="s">
        <v>250</v>
      </c>
      <c r="H2" s="111">
        <v>43373</v>
      </c>
      <c r="I2" s="80"/>
      <c r="J2" s="10"/>
      <c r="K2" s="10"/>
      <c r="L2" s="10"/>
    </row>
    <row r="3" spans="1:12" x14ac:dyDescent="0.2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 x14ac:dyDescent="0.2">
      <c r="A4" s="158" t="s">
        <v>317</v>
      </c>
      <c r="B4" s="159"/>
      <c r="C4" s="159"/>
      <c r="D4" s="159"/>
      <c r="E4" s="159"/>
      <c r="F4" s="159"/>
      <c r="G4" s="159"/>
      <c r="H4" s="159"/>
      <c r="I4" s="160"/>
      <c r="J4" s="10"/>
      <c r="K4" s="10"/>
      <c r="L4" s="10"/>
    </row>
    <row r="5" spans="1:12" x14ac:dyDescent="0.2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x14ac:dyDescent="0.2">
      <c r="A6" s="146" t="s">
        <v>251</v>
      </c>
      <c r="B6" s="147"/>
      <c r="C6" s="142" t="s">
        <v>335</v>
      </c>
      <c r="D6" s="143"/>
      <c r="E6" s="28"/>
      <c r="F6" s="28"/>
      <c r="G6" s="28"/>
      <c r="H6" s="28"/>
      <c r="I6" s="86"/>
      <c r="J6" s="10"/>
      <c r="K6" s="10"/>
      <c r="L6" s="10"/>
    </row>
    <row r="7" spans="1:12" x14ac:dyDescent="0.2">
      <c r="A7" s="87"/>
      <c r="B7" s="22"/>
      <c r="C7" s="16"/>
      <c r="D7" s="16"/>
      <c r="E7" s="28"/>
      <c r="F7" s="28"/>
      <c r="G7" s="28"/>
      <c r="H7" s="28"/>
      <c r="I7" s="86"/>
      <c r="J7" s="10"/>
      <c r="K7" s="10"/>
      <c r="L7" s="10"/>
    </row>
    <row r="8" spans="1:12" x14ac:dyDescent="0.2">
      <c r="A8" s="150" t="s">
        <v>252</v>
      </c>
      <c r="B8" s="151"/>
      <c r="C8" s="142" t="s">
        <v>323</v>
      </c>
      <c r="D8" s="143"/>
      <c r="E8" s="28"/>
      <c r="F8" s="28"/>
      <c r="G8" s="28"/>
      <c r="H8" s="28"/>
      <c r="I8" s="88"/>
      <c r="J8" s="10"/>
      <c r="K8" s="10"/>
      <c r="L8" s="10"/>
    </row>
    <row r="9" spans="1:12" x14ac:dyDescent="0.2">
      <c r="A9" s="89"/>
      <c r="B9" s="45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x14ac:dyDescent="0.2">
      <c r="A10" s="139" t="s">
        <v>253</v>
      </c>
      <c r="B10" s="140"/>
      <c r="C10" s="142" t="s">
        <v>324</v>
      </c>
      <c r="D10" s="143"/>
      <c r="E10" s="16"/>
      <c r="F10" s="16"/>
      <c r="G10" s="16"/>
      <c r="H10" s="16"/>
      <c r="I10" s="88"/>
      <c r="J10" s="10"/>
      <c r="K10" s="10"/>
      <c r="L10" s="10"/>
    </row>
    <row r="11" spans="1:12" x14ac:dyDescent="0.2">
      <c r="A11" s="141"/>
      <c r="B11" s="140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x14ac:dyDescent="0.2">
      <c r="A12" s="146" t="s">
        <v>254</v>
      </c>
      <c r="B12" s="147"/>
      <c r="C12" s="136" t="s">
        <v>325</v>
      </c>
      <c r="D12" s="148"/>
      <c r="E12" s="148"/>
      <c r="F12" s="148"/>
      <c r="G12" s="148"/>
      <c r="H12" s="148"/>
      <c r="I12" s="149"/>
      <c r="J12" s="10"/>
      <c r="K12" s="10"/>
      <c r="L12" s="10"/>
    </row>
    <row r="13" spans="1:12" x14ac:dyDescent="0.2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x14ac:dyDescent="0.2">
      <c r="A14" s="146" t="s">
        <v>255</v>
      </c>
      <c r="B14" s="147"/>
      <c r="C14" s="144">
        <v>10000</v>
      </c>
      <c r="D14" s="145"/>
      <c r="E14" s="16"/>
      <c r="F14" s="136" t="s">
        <v>326</v>
      </c>
      <c r="G14" s="148"/>
      <c r="H14" s="148"/>
      <c r="I14" s="149"/>
      <c r="J14" s="10"/>
      <c r="K14" s="10"/>
      <c r="L14" s="10"/>
    </row>
    <row r="15" spans="1:12" x14ac:dyDescent="0.2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x14ac:dyDescent="0.2">
      <c r="A16" s="146" t="s">
        <v>256</v>
      </c>
      <c r="B16" s="147"/>
      <c r="C16" s="136" t="s">
        <v>327</v>
      </c>
      <c r="D16" s="148"/>
      <c r="E16" s="148"/>
      <c r="F16" s="148"/>
      <c r="G16" s="148"/>
      <c r="H16" s="148"/>
      <c r="I16" s="149"/>
      <c r="J16" s="10"/>
      <c r="K16" s="10"/>
      <c r="L16" s="10"/>
    </row>
    <row r="17" spans="1:12" x14ac:dyDescent="0.2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x14ac:dyDescent="0.2">
      <c r="A18" s="146" t="s">
        <v>257</v>
      </c>
      <c r="B18" s="147"/>
      <c r="C18" s="163" t="s">
        <v>328</v>
      </c>
      <c r="D18" s="164"/>
      <c r="E18" s="164"/>
      <c r="F18" s="164"/>
      <c r="G18" s="164"/>
      <c r="H18" s="164"/>
      <c r="I18" s="165"/>
      <c r="J18" s="10"/>
      <c r="K18" s="10"/>
      <c r="L18" s="10"/>
    </row>
    <row r="19" spans="1:12" x14ac:dyDescent="0.2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x14ac:dyDescent="0.2">
      <c r="A20" s="146" t="s">
        <v>258</v>
      </c>
      <c r="B20" s="147"/>
      <c r="C20" s="163" t="s">
        <v>336</v>
      </c>
      <c r="D20" s="164"/>
      <c r="E20" s="164"/>
      <c r="F20" s="164"/>
      <c r="G20" s="164"/>
      <c r="H20" s="164"/>
      <c r="I20" s="165"/>
      <c r="J20" s="10"/>
      <c r="K20" s="10"/>
      <c r="L20" s="10"/>
    </row>
    <row r="21" spans="1:12" x14ac:dyDescent="0.2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x14ac:dyDescent="0.2">
      <c r="A22" s="146" t="s">
        <v>259</v>
      </c>
      <c r="B22" s="147"/>
      <c r="C22" s="112">
        <v>133</v>
      </c>
      <c r="D22" s="136" t="s">
        <v>326</v>
      </c>
      <c r="E22" s="137"/>
      <c r="F22" s="138"/>
      <c r="G22" s="146"/>
      <c r="H22" s="162"/>
      <c r="I22" s="90"/>
      <c r="J22" s="10"/>
      <c r="K22" s="10"/>
      <c r="L22" s="10"/>
    </row>
    <row r="23" spans="1:12" x14ac:dyDescent="0.2">
      <c r="A23" s="87"/>
      <c r="B23" s="22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x14ac:dyDescent="0.2">
      <c r="A24" s="146" t="s">
        <v>260</v>
      </c>
      <c r="B24" s="147"/>
      <c r="C24" s="112">
        <v>21</v>
      </c>
      <c r="D24" s="136" t="s">
        <v>329</v>
      </c>
      <c r="E24" s="137"/>
      <c r="F24" s="137"/>
      <c r="G24" s="138"/>
      <c r="H24" s="46" t="s">
        <v>261</v>
      </c>
      <c r="I24" s="132">
        <v>577</v>
      </c>
      <c r="J24" s="10"/>
      <c r="K24" s="10"/>
      <c r="L24" s="10"/>
    </row>
    <row r="25" spans="1:12" x14ac:dyDescent="0.2">
      <c r="A25" s="87"/>
      <c r="B25" s="22"/>
      <c r="C25" s="16"/>
      <c r="D25" s="24"/>
      <c r="E25" s="24"/>
      <c r="F25" s="24"/>
      <c r="G25" s="22"/>
      <c r="H25" s="22" t="s">
        <v>318</v>
      </c>
      <c r="I25" s="91"/>
      <c r="J25" s="10"/>
      <c r="K25" s="10"/>
      <c r="L25" s="10"/>
    </row>
    <row r="26" spans="1:12" x14ac:dyDescent="0.2">
      <c r="A26" s="146" t="s">
        <v>262</v>
      </c>
      <c r="B26" s="147"/>
      <c r="C26" s="113" t="s">
        <v>334</v>
      </c>
      <c r="D26" s="25"/>
      <c r="E26" s="92"/>
      <c r="F26" s="24"/>
      <c r="G26" s="161" t="s">
        <v>263</v>
      </c>
      <c r="H26" s="147"/>
      <c r="I26" s="114" t="s">
        <v>330</v>
      </c>
      <c r="J26" s="10"/>
      <c r="K26" s="10"/>
      <c r="L26" s="10"/>
    </row>
    <row r="27" spans="1:12" x14ac:dyDescent="0.2">
      <c r="A27" s="87"/>
      <c r="B27" s="22"/>
      <c r="C27" s="16"/>
      <c r="D27" s="24"/>
      <c r="E27" s="24"/>
      <c r="F27" s="24"/>
      <c r="G27" s="24"/>
      <c r="H27" s="16"/>
      <c r="I27" s="93"/>
      <c r="J27" s="10"/>
      <c r="K27" s="10"/>
      <c r="L27" s="10"/>
    </row>
    <row r="28" spans="1:12" x14ac:dyDescent="0.2">
      <c r="A28" s="152" t="s">
        <v>264</v>
      </c>
      <c r="B28" s="153"/>
      <c r="C28" s="154"/>
      <c r="D28" s="154"/>
      <c r="E28" s="166" t="s">
        <v>265</v>
      </c>
      <c r="F28" s="167"/>
      <c r="G28" s="167"/>
      <c r="H28" s="168" t="s">
        <v>266</v>
      </c>
      <c r="I28" s="169"/>
      <c r="J28" s="10"/>
      <c r="K28" s="10"/>
      <c r="L28" s="10"/>
    </row>
    <row r="29" spans="1:12" x14ac:dyDescent="0.2">
      <c r="A29" s="94"/>
      <c r="B29" s="92"/>
      <c r="C29" s="92"/>
      <c r="D29" s="26"/>
      <c r="E29" s="16"/>
      <c r="F29" s="16"/>
      <c r="G29" s="16"/>
      <c r="H29" s="27"/>
      <c r="I29" s="93"/>
      <c r="J29" s="10"/>
      <c r="K29" s="10"/>
      <c r="L29" s="10"/>
    </row>
    <row r="30" spans="1:12" x14ac:dyDescent="0.2">
      <c r="A30" s="136"/>
      <c r="B30" s="137"/>
      <c r="C30" s="137"/>
      <c r="D30" s="138"/>
      <c r="E30" s="136"/>
      <c r="F30" s="137"/>
      <c r="G30" s="138"/>
      <c r="H30" s="142"/>
      <c r="I30" s="143"/>
      <c r="J30" s="10"/>
      <c r="K30" s="10"/>
      <c r="L30" s="10"/>
    </row>
    <row r="31" spans="1:12" x14ac:dyDescent="0.2">
      <c r="A31" s="87"/>
      <c r="B31" s="22"/>
      <c r="C31" s="21"/>
      <c r="D31" s="119"/>
      <c r="E31" s="119"/>
      <c r="F31" s="119"/>
      <c r="G31" s="28"/>
      <c r="H31" s="120"/>
      <c r="I31" s="121"/>
      <c r="J31" s="10"/>
      <c r="K31" s="10"/>
      <c r="L31" s="10"/>
    </row>
    <row r="32" spans="1:12" x14ac:dyDescent="0.2">
      <c r="A32" s="136"/>
      <c r="B32" s="137"/>
      <c r="C32" s="137"/>
      <c r="D32" s="138"/>
      <c r="E32" s="136"/>
      <c r="F32" s="137"/>
      <c r="G32" s="137"/>
      <c r="H32" s="142"/>
      <c r="I32" s="143"/>
      <c r="J32" s="10"/>
      <c r="K32" s="10"/>
      <c r="L32" s="10"/>
    </row>
    <row r="33" spans="1:12" x14ac:dyDescent="0.2">
      <c r="A33" s="99"/>
      <c r="B33" s="20"/>
      <c r="C33" s="30"/>
      <c r="D33" s="122"/>
      <c r="E33" s="122"/>
      <c r="F33" s="122"/>
      <c r="G33" s="123"/>
      <c r="H33" s="120"/>
      <c r="I33" s="121"/>
      <c r="J33" s="10"/>
      <c r="K33" s="10"/>
      <c r="L33" s="10"/>
    </row>
    <row r="34" spans="1:12" x14ac:dyDescent="0.2">
      <c r="A34" s="136"/>
      <c r="B34" s="137"/>
      <c r="C34" s="137"/>
      <c r="D34" s="138"/>
      <c r="E34" s="136"/>
      <c r="F34" s="137"/>
      <c r="G34" s="137"/>
      <c r="H34" s="142"/>
      <c r="I34" s="143"/>
      <c r="J34" s="10"/>
      <c r="K34" s="10"/>
      <c r="L34" s="10"/>
    </row>
    <row r="35" spans="1:12" x14ac:dyDescent="0.2">
      <c r="A35" s="96"/>
      <c r="B35" s="30"/>
      <c r="C35" s="192"/>
      <c r="D35" s="193"/>
      <c r="E35" s="20"/>
      <c r="F35" s="192"/>
      <c r="G35" s="193"/>
      <c r="H35" s="120"/>
      <c r="I35" s="124"/>
      <c r="J35" s="10"/>
      <c r="K35" s="10"/>
      <c r="L35" s="10"/>
    </row>
    <row r="36" spans="1:12" x14ac:dyDescent="0.2">
      <c r="A36" s="136"/>
      <c r="B36" s="137"/>
      <c r="C36" s="137"/>
      <c r="D36" s="138"/>
      <c r="E36" s="136"/>
      <c r="F36" s="137"/>
      <c r="G36" s="137"/>
      <c r="H36" s="142"/>
      <c r="I36" s="143"/>
      <c r="J36" s="10"/>
      <c r="K36" s="10"/>
      <c r="L36" s="10"/>
    </row>
    <row r="37" spans="1:12" x14ac:dyDescent="0.2">
      <c r="A37" s="96"/>
      <c r="B37" s="30"/>
      <c r="C37" s="30"/>
      <c r="D37" s="20"/>
      <c r="E37" s="20"/>
      <c r="F37" s="30"/>
      <c r="G37" s="20"/>
      <c r="H37" s="120"/>
      <c r="I37" s="124"/>
      <c r="J37" s="10"/>
      <c r="K37" s="10"/>
      <c r="L37" s="10"/>
    </row>
    <row r="38" spans="1:12" x14ac:dyDescent="0.2">
      <c r="A38" s="136"/>
      <c r="B38" s="137"/>
      <c r="C38" s="137"/>
      <c r="D38" s="138"/>
      <c r="E38" s="136"/>
      <c r="F38" s="137"/>
      <c r="G38" s="137"/>
      <c r="H38" s="142"/>
      <c r="I38" s="143"/>
      <c r="J38" s="10"/>
      <c r="K38" s="10"/>
      <c r="L38" s="10"/>
    </row>
    <row r="39" spans="1:12" x14ac:dyDescent="0.2">
      <c r="A39" s="96"/>
      <c r="B39" s="30"/>
      <c r="C39" s="30"/>
      <c r="D39" s="20"/>
      <c r="E39" s="20"/>
      <c r="F39" s="30"/>
      <c r="G39" s="20"/>
      <c r="H39" s="120"/>
      <c r="I39" s="124"/>
      <c r="J39" s="10"/>
      <c r="K39" s="10"/>
      <c r="L39" s="10"/>
    </row>
    <row r="40" spans="1:12" x14ac:dyDescent="0.2">
      <c r="A40" s="115"/>
      <c r="B40" s="116"/>
      <c r="C40" s="116"/>
      <c r="D40" s="116"/>
      <c r="E40" s="23"/>
      <c r="F40" s="116"/>
      <c r="G40" s="116"/>
      <c r="H40" s="117"/>
      <c r="I40" s="118"/>
      <c r="J40" s="10"/>
      <c r="K40" s="10"/>
      <c r="L40" s="10"/>
    </row>
    <row r="41" spans="1:12" x14ac:dyDescent="0.2">
      <c r="A41" s="96"/>
      <c r="B41" s="30"/>
      <c r="C41" s="30"/>
      <c r="D41" s="20"/>
      <c r="E41" s="20"/>
      <c r="F41" s="30"/>
      <c r="G41" s="20"/>
      <c r="H41" s="20"/>
      <c r="I41" s="97"/>
      <c r="J41" s="10"/>
      <c r="K41" s="10"/>
      <c r="L41" s="10"/>
    </row>
    <row r="42" spans="1:12" x14ac:dyDescent="0.2">
      <c r="A42" s="139" t="s">
        <v>267</v>
      </c>
      <c r="B42" s="175"/>
      <c r="C42" s="142"/>
      <c r="D42" s="143"/>
      <c r="E42" s="26"/>
      <c r="F42" s="136"/>
      <c r="G42" s="186"/>
      <c r="H42" s="186"/>
      <c r="I42" s="187"/>
      <c r="J42" s="10"/>
      <c r="K42" s="10"/>
      <c r="L42" s="10"/>
    </row>
    <row r="43" spans="1:12" x14ac:dyDescent="0.2">
      <c r="A43" s="95"/>
      <c r="B43" s="29"/>
      <c r="C43" s="190"/>
      <c r="D43" s="194"/>
      <c r="E43" s="16"/>
      <c r="F43" s="190"/>
      <c r="G43" s="191"/>
      <c r="H43" s="31"/>
      <c r="I43" s="98"/>
      <c r="J43" s="10"/>
      <c r="K43" s="10"/>
      <c r="L43" s="10"/>
    </row>
    <row r="44" spans="1:12" x14ac:dyDescent="0.2">
      <c r="A44" s="139" t="s">
        <v>268</v>
      </c>
      <c r="B44" s="175"/>
      <c r="C44" s="136" t="s">
        <v>338</v>
      </c>
      <c r="D44" s="188"/>
      <c r="E44" s="188"/>
      <c r="F44" s="188"/>
      <c r="G44" s="188"/>
      <c r="H44" s="188"/>
      <c r="I44" s="189"/>
      <c r="J44" s="10"/>
      <c r="K44" s="10"/>
      <c r="L44" s="10"/>
    </row>
    <row r="45" spans="1:12" x14ac:dyDescent="0.2">
      <c r="A45" s="87"/>
      <c r="B45" s="22"/>
      <c r="C45" s="21" t="s">
        <v>269</v>
      </c>
      <c r="D45" s="16"/>
      <c r="E45" s="16"/>
      <c r="F45" s="16"/>
      <c r="G45" s="16"/>
      <c r="H45" s="16"/>
      <c r="I45" s="88"/>
      <c r="J45" s="10"/>
      <c r="K45" s="10"/>
      <c r="L45" s="10"/>
    </row>
    <row r="46" spans="1:12" x14ac:dyDescent="0.2">
      <c r="A46" s="139" t="s">
        <v>270</v>
      </c>
      <c r="B46" s="175"/>
      <c r="C46" s="179" t="s">
        <v>339</v>
      </c>
      <c r="D46" s="177"/>
      <c r="E46" s="178"/>
      <c r="F46" s="16"/>
      <c r="G46" s="46" t="s">
        <v>271</v>
      </c>
      <c r="H46" s="179" t="s">
        <v>331</v>
      </c>
      <c r="I46" s="178"/>
      <c r="J46" s="10"/>
      <c r="K46" s="10"/>
      <c r="L46" s="10"/>
    </row>
    <row r="47" spans="1:12" x14ac:dyDescent="0.2">
      <c r="A47" s="87"/>
      <c r="B47" s="22"/>
      <c r="C47" s="21"/>
      <c r="D47" s="16"/>
      <c r="E47" s="16"/>
      <c r="F47" s="16"/>
      <c r="G47" s="16"/>
      <c r="H47" s="16"/>
      <c r="I47" s="88"/>
      <c r="J47" s="10"/>
      <c r="K47" s="10"/>
      <c r="L47" s="10"/>
    </row>
    <row r="48" spans="1:12" x14ac:dyDescent="0.2">
      <c r="A48" s="139" t="s">
        <v>257</v>
      </c>
      <c r="B48" s="175"/>
      <c r="C48" s="176" t="s">
        <v>340</v>
      </c>
      <c r="D48" s="177"/>
      <c r="E48" s="177"/>
      <c r="F48" s="177"/>
      <c r="G48" s="177"/>
      <c r="H48" s="177"/>
      <c r="I48" s="178"/>
      <c r="J48" s="10"/>
      <c r="K48" s="10"/>
      <c r="L48" s="10"/>
    </row>
    <row r="49" spans="1:12" x14ac:dyDescent="0.2">
      <c r="A49" s="87"/>
      <c r="B49" s="22"/>
      <c r="C49" s="16"/>
      <c r="D49" s="16"/>
      <c r="E49" s="16"/>
      <c r="F49" s="16"/>
      <c r="G49" s="16"/>
      <c r="H49" s="16"/>
      <c r="I49" s="88"/>
      <c r="J49" s="10"/>
      <c r="K49" s="10"/>
      <c r="L49" s="10"/>
    </row>
    <row r="50" spans="1:12" x14ac:dyDescent="0.2">
      <c r="A50" s="146" t="s">
        <v>272</v>
      </c>
      <c r="B50" s="147"/>
      <c r="C50" s="179" t="s">
        <v>337</v>
      </c>
      <c r="D50" s="177"/>
      <c r="E50" s="177"/>
      <c r="F50" s="177"/>
      <c r="G50" s="177"/>
      <c r="H50" s="177"/>
      <c r="I50" s="149"/>
      <c r="J50" s="10"/>
      <c r="K50" s="10"/>
      <c r="L50" s="10"/>
    </row>
    <row r="51" spans="1:12" x14ac:dyDescent="0.2">
      <c r="A51" s="99"/>
      <c r="B51" s="20"/>
      <c r="C51" s="185" t="s">
        <v>273</v>
      </c>
      <c r="D51" s="185"/>
      <c r="E51" s="185"/>
      <c r="F51" s="185"/>
      <c r="G51" s="185"/>
      <c r="H51" s="185"/>
      <c r="I51" s="100"/>
      <c r="J51" s="10"/>
      <c r="K51" s="10"/>
      <c r="L51" s="10"/>
    </row>
    <row r="52" spans="1:12" x14ac:dyDescent="0.2">
      <c r="A52" s="99"/>
      <c r="B52" s="20"/>
      <c r="C52" s="32"/>
      <c r="D52" s="32"/>
      <c r="E52" s="32"/>
      <c r="F52" s="32"/>
      <c r="G52" s="32"/>
      <c r="H52" s="32"/>
      <c r="I52" s="100"/>
      <c r="J52" s="10"/>
      <c r="K52" s="10"/>
      <c r="L52" s="10"/>
    </row>
    <row r="53" spans="1:12" x14ac:dyDescent="0.2">
      <c r="A53" s="99"/>
      <c r="B53" s="183" t="s">
        <v>274</v>
      </c>
      <c r="C53" s="184"/>
      <c r="D53" s="184"/>
      <c r="E53" s="184"/>
      <c r="F53" s="44"/>
      <c r="G53" s="44"/>
      <c r="H53" s="44"/>
      <c r="I53" s="101"/>
      <c r="J53" s="10"/>
      <c r="K53" s="10"/>
      <c r="L53" s="10"/>
    </row>
    <row r="54" spans="1:12" x14ac:dyDescent="0.2">
      <c r="A54" s="99"/>
      <c r="B54" s="180" t="s">
        <v>306</v>
      </c>
      <c r="C54" s="181"/>
      <c r="D54" s="181"/>
      <c r="E54" s="181"/>
      <c r="F54" s="181"/>
      <c r="G54" s="181"/>
      <c r="H54" s="181"/>
      <c r="I54" s="182"/>
      <c r="J54" s="10"/>
      <c r="K54" s="10"/>
      <c r="L54" s="10"/>
    </row>
    <row r="55" spans="1:12" x14ac:dyDescent="0.2">
      <c r="A55" s="99"/>
      <c r="B55" s="180" t="s">
        <v>307</v>
      </c>
      <c r="C55" s="181"/>
      <c r="D55" s="181"/>
      <c r="E55" s="181"/>
      <c r="F55" s="181"/>
      <c r="G55" s="181"/>
      <c r="H55" s="181"/>
      <c r="I55" s="101"/>
      <c r="J55" s="10"/>
      <c r="K55" s="10"/>
      <c r="L55" s="10"/>
    </row>
    <row r="56" spans="1:12" x14ac:dyDescent="0.2">
      <c r="A56" s="99"/>
      <c r="B56" s="180" t="s">
        <v>308</v>
      </c>
      <c r="C56" s="181"/>
      <c r="D56" s="181"/>
      <c r="E56" s="181"/>
      <c r="F56" s="181"/>
      <c r="G56" s="181"/>
      <c r="H56" s="181"/>
      <c r="I56" s="182"/>
      <c r="J56" s="10"/>
      <c r="K56" s="10"/>
      <c r="L56" s="10"/>
    </row>
    <row r="57" spans="1:12" x14ac:dyDescent="0.2">
      <c r="A57" s="99"/>
      <c r="B57" s="180" t="s">
        <v>309</v>
      </c>
      <c r="C57" s="181"/>
      <c r="D57" s="181"/>
      <c r="E57" s="181"/>
      <c r="F57" s="181"/>
      <c r="G57" s="181"/>
      <c r="H57" s="181"/>
      <c r="I57" s="182"/>
      <c r="J57" s="10"/>
      <c r="K57" s="10"/>
      <c r="L57" s="10"/>
    </row>
    <row r="58" spans="1:12" x14ac:dyDescent="0.2">
      <c r="A58" s="99"/>
      <c r="B58" s="102"/>
      <c r="C58" s="103"/>
      <c r="D58" s="103"/>
      <c r="E58" s="103"/>
      <c r="F58" s="103"/>
      <c r="G58" s="103"/>
      <c r="H58" s="103"/>
      <c r="I58" s="104"/>
      <c r="J58" s="10"/>
      <c r="K58" s="10"/>
      <c r="L58" s="10"/>
    </row>
    <row r="59" spans="1:12" ht="13.5" thickBot="1" x14ac:dyDescent="0.25">
      <c r="A59" s="105" t="s">
        <v>275</v>
      </c>
      <c r="B59" s="16"/>
      <c r="C59" s="16"/>
      <c r="D59" s="16"/>
      <c r="E59" s="16"/>
      <c r="F59" s="16"/>
      <c r="G59" s="33"/>
      <c r="H59" s="34"/>
      <c r="I59" s="106"/>
      <c r="J59" s="10"/>
      <c r="K59" s="10"/>
      <c r="L59" s="10"/>
    </row>
    <row r="60" spans="1:12" x14ac:dyDescent="0.2">
      <c r="A60" s="83"/>
      <c r="B60" s="16"/>
      <c r="C60" s="16"/>
      <c r="D60" s="16"/>
      <c r="E60" s="20" t="s">
        <v>276</v>
      </c>
      <c r="F60" s="92"/>
      <c r="G60" s="170" t="s">
        <v>277</v>
      </c>
      <c r="H60" s="171"/>
      <c r="I60" s="172"/>
      <c r="J60" s="10"/>
      <c r="K60" s="10"/>
      <c r="L60" s="10"/>
    </row>
    <row r="61" spans="1:12" x14ac:dyDescent="0.2">
      <c r="A61" s="107"/>
      <c r="B61" s="108"/>
      <c r="C61" s="109"/>
      <c r="D61" s="109"/>
      <c r="E61" s="109"/>
      <c r="F61" s="109"/>
      <c r="G61" s="173"/>
      <c r="H61" s="174"/>
      <c r="I61" s="110"/>
      <c r="J61" s="10"/>
      <c r="K61" s="10"/>
      <c r="L61" s="10"/>
    </row>
  </sheetData>
  <protectedRanges>
    <protectedRange sqref="E2 H2 C6:D6 C8:D8 C10:D10 C12:I12 C14:D14 F14:I14 C16:I16 C18:I18 C20:I20 C24:G24 C22:F22 C26 I26 I24" name="Range1"/>
    <protectedRange sqref="A32:D32 A30:I30" name="Range1_1"/>
  </protectedRanges>
  <mergeCells count="69">
    <mergeCell ref="A34:D34"/>
    <mergeCell ref="A46:B46"/>
    <mergeCell ref="C46:E46"/>
    <mergeCell ref="H46:I46"/>
    <mergeCell ref="C42:D42"/>
    <mergeCell ref="A6:B6"/>
    <mergeCell ref="C6:D6"/>
    <mergeCell ref="C44:I44"/>
    <mergeCell ref="E38:G38"/>
    <mergeCell ref="H38:I38"/>
    <mergeCell ref="F43:G43"/>
    <mergeCell ref="C35:D35"/>
    <mergeCell ref="A42:B42"/>
    <mergeCell ref="E36:G36"/>
    <mergeCell ref="H36:I36"/>
    <mergeCell ref="F35:G35"/>
    <mergeCell ref="C18:I18"/>
    <mergeCell ref="A44:B44"/>
    <mergeCell ref="A14:B14"/>
    <mergeCell ref="C43:D43"/>
    <mergeCell ref="A30:D30"/>
    <mergeCell ref="H32:I32"/>
    <mergeCell ref="G60:I60"/>
    <mergeCell ref="G61:H61"/>
    <mergeCell ref="A48:B48"/>
    <mergeCell ref="C48:I48"/>
    <mergeCell ref="A50:B50"/>
    <mergeCell ref="C50:I50"/>
    <mergeCell ref="B57:I57"/>
    <mergeCell ref="B56:I56"/>
    <mergeCell ref="B53:E53"/>
    <mergeCell ref="B55:H55"/>
    <mergeCell ref="B54:I54"/>
    <mergeCell ref="C51:H51"/>
    <mergeCell ref="F42:I42"/>
    <mergeCell ref="A38:D38"/>
    <mergeCell ref="E34:G34"/>
    <mergeCell ref="A4:I4"/>
    <mergeCell ref="E30:G30"/>
    <mergeCell ref="A36:D36"/>
    <mergeCell ref="A26:B26"/>
    <mergeCell ref="G26:H26"/>
    <mergeCell ref="A20:B20"/>
    <mergeCell ref="H30:I30"/>
    <mergeCell ref="A24:B24"/>
    <mergeCell ref="D24:G24"/>
    <mergeCell ref="A22:B22"/>
    <mergeCell ref="D22:F22"/>
    <mergeCell ref="G22:H22"/>
    <mergeCell ref="H34:I34"/>
    <mergeCell ref="C20:I20"/>
    <mergeCell ref="E28:G28"/>
    <mergeCell ref="H28:I28"/>
    <mergeCell ref="A1:C1"/>
    <mergeCell ref="A32:D32"/>
    <mergeCell ref="A10:B11"/>
    <mergeCell ref="C10:D10"/>
    <mergeCell ref="C14:D14"/>
    <mergeCell ref="A16:B16"/>
    <mergeCell ref="C16:I16"/>
    <mergeCell ref="A8:B8"/>
    <mergeCell ref="C8:D8"/>
    <mergeCell ref="A12:B12"/>
    <mergeCell ref="A18:B18"/>
    <mergeCell ref="A28:D28"/>
    <mergeCell ref="F14:I14"/>
    <mergeCell ref="E32:G32"/>
    <mergeCell ref="C12:I12"/>
    <mergeCell ref="A2:D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48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zoomScale="110" zoomScaleNormal="100" workbookViewId="0">
      <selection activeCell="A15" sqref="A15:H15"/>
    </sheetView>
  </sheetViews>
  <sheetFormatPr defaultRowHeight="12.75" x14ac:dyDescent="0.2"/>
  <cols>
    <col min="1" max="9" width="9.140625" style="47"/>
    <col min="10" max="10" width="11.85546875" style="47" customWidth="1"/>
    <col min="11" max="11" width="12.5703125" style="47" customWidth="1"/>
    <col min="12" max="16384" width="9.140625" style="47"/>
  </cols>
  <sheetData>
    <row r="1" spans="1:11" ht="12.75" customHeight="1" x14ac:dyDescent="0.2">
      <c r="A1" s="211" t="s">
        <v>153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 x14ac:dyDescent="0.2">
      <c r="A2" s="212" t="str">
        <f>+CONCATENATE("stanje na dan ", TEXT('OPĆI PODACI'!H2,"dd.mm.yyyy."))</f>
        <v>stanje na dan 30.09.2018.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x14ac:dyDescent="0.2">
      <c r="A3" s="213" t="s">
        <v>332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2.5" x14ac:dyDescent="0.2">
      <c r="A4" s="216" t="s">
        <v>59</v>
      </c>
      <c r="B4" s="217"/>
      <c r="C4" s="217"/>
      <c r="D4" s="217"/>
      <c r="E4" s="217"/>
      <c r="F4" s="217"/>
      <c r="G4" s="217"/>
      <c r="H4" s="218"/>
      <c r="I4" s="52" t="s">
        <v>278</v>
      </c>
      <c r="J4" s="53" t="s">
        <v>319</v>
      </c>
      <c r="K4" s="131" t="s">
        <v>320</v>
      </c>
    </row>
    <row r="5" spans="1:11" x14ac:dyDescent="0.2">
      <c r="A5" s="198">
        <v>1</v>
      </c>
      <c r="B5" s="198"/>
      <c r="C5" s="198"/>
      <c r="D5" s="198"/>
      <c r="E5" s="198"/>
      <c r="F5" s="198"/>
      <c r="G5" s="198"/>
      <c r="H5" s="198"/>
      <c r="I5" s="51">
        <v>2</v>
      </c>
      <c r="J5" s="50">
        <v>3</v>
      </c>
      <c r="K5" s="50">
        <v>4</v>
      </c>
    </row>
    <row r="6" spans="1:11" x14ac:dyDescent="0.2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 x14ac:dyDescent="0.2">
      <c r="A7" s="199" t="s">
        <v>60</v>
      </c>
      <c r="B7" s="200"/>
      <c r="C7" s="200"/>
      <c r="D7" s="200"/>
      <c r="E7" s="200"/>
      <c r="F7" s="200"/>
      <c r="G7" s="200"/>
      <c r="H7" s="201"/>
      <c r="I7" s="3">
        <v>1</v>
      </c>
      <c r="J7" s="6"/>
      <c r="K7" s="6"/>
    </row>
    <row r="8" spans="1:11" x14ac:dyDescent="0.2">
      <c r="A8" s="202" t="s">
        <v>13</v>
      </c>
      <c r="B8" s="203"/>
      <c r="C8" s="203"/>
      <c r="D8" s="203"/>
      <c r="E8" s="203"/>
      <c r="F8" s="203"/>
      <c r="G8" s="203"/>
      <c r="H8" s="204"/>
      <c r="I8" s="1">
        <v>2</v>
      </c>
      <c r="J8" s="127">
        <f>J9+J16+J26+J35+J39</f>
        <v>263217656</v>
      </c>
      <c r="K8" s="127">
        <f>K9+K16+K26+K35+K39</f>
        <v>257909513</v>
      </c>
    </row>
    <row r="9" spans="1:11" x14ac:dyDescent="0.2">
      <c r="A9" s="195" t="s">
        <v>205</v>
      </c>
      <c r="B9" s="196"/>
      <c r="C9" s="196"/>
      <c r="D9" s="196"/>
      <c r="E9" s="196"/>
      <c r="F9" s="196"/>
      <c r="G9" s="196"/>
      <c r="H9" s="197"/>
      <c r="I9" s="1">
        <v>3</v>
      </c>
      <c r="J9" s="127">
        <f>SUM(J10:J15)</f>
        <v>1873605</v>
      </c>
      <c r="K9" s="127">
        <f>SUM(K10:K15)</f>
        <v>1827829</v>
      </c>
    </row>
    <row r="10" spans="1:11" x14ac:dyDescent="0.2">
      <c r="A10" s="195" t="s">
        <v>112</v>
      </c>
      <c r="B10" s="196"/>
      <c r="C10" s="196"/>
      <c r="D10" s="196"/>
      <c r="E10" s="196"/>
      <c r="F10" s="196"/>
      <c r="G10" s="196"/>
      <c r="H10" s="197"/>
      <c r="I10" s="1">
        <v>4</v>
      </c>
      <c r="J10" s="7">
        <v>0</v>
      </c>
      <c r="K10" s="7">
        <v>0</v>
      </c>
    </row>
    <row r="11" spans="1:11" x14ac:dyDescent="0.2">
      <c r="A11" s="195" t="s">
        <v>14</v>
      </c>
      <c r="B11" s="196"/>
      <c r="C11" s="196"/>
      <c r="D11" s="196"/>
      <c r="E11" s="196"/>
      <c r="F11" s="196"/>
      <c r="G11" s="196"/>
      <c r="H11" s="197"/>
      <c r="I11" s="1">
        <v>5</v>
      </c>
      <c r="J11" s="7">
        <v>1796944</v>
      </c>
      <c r="K11" s="7">
        <v>1808054</v>
      </c>
    </row>
    <row r="12" spans="1:11" x14ac:dyDescent="0.2">
      <c r="A12" s="195" t="s">
        <v>113</v>
      </c>
      <c r="B12" s="196"/>
      <c r="C12" s="196"/>
      <c r="D12" s="196"/>
      <c r="E12" s="196"/>
      <c r="F12" s="196"/>
      <c r="G12" s="196"/>
      <c r="H12" s="197"/>
      <c r="I12" s="1">
        <v>6</v>
      </c>
      <c r="J12" s="7">
        <v>0</v>
      </c>
      <c r="K12" s="7">
        <v>0</v>
      </c>
    </row>
    <row r="13" spans="1:11" x14ac:dyDescent="0.2">
      <c r="A13" s="195" t="s">
        <v>208</v>
      </c>
      <c r="B13" s="196"/>
      <c r="C13" s="196"/>
      <c r="D13" s="196"/>
      <c r="E13" s="196"/>
      <c r="F13" s="196"/>
      <c r="G13" s="196"/>
      <c r="H13" s="197"/>
      <c r="I13" s="1">
        <v>7</v>
      </c>
      <c r="J13" s="7">
        <v>0</v>
      </c>
      <c r="K13" s="7">
        <v>0</v>
      </c>
    </row>
    <row r="14" spans="1:11" x14ac:dyDescent="0.2">
      <c r="A14" s="195" t="s">
        <v>209</v>
      </c>
      <c r="B14" s="196"/>
      <c r="C14" s="196"/>
      <c r="D14" s="196"/>
      <c r="E14" s="196"/>
      <c r="F14" s="196"/>
      <c r="G14" s="196"/>
      <c r="H14" s="197"/>
      <c r="I14" s="1">
        <v>8</v>
      </c>
      <c r="J14" s="7">
        <v>76661</v>
      </c>
      <c r="K14" s="7">
        <v>19775</v>
      </c>
    </row>
    <row r="15" spans="1:11" x14ac:dyDescent="0.2">
      <c r="A15" s="195" t="s">
        <v>210</v>
      </c>
      <c r="B15" s="196"/>
      <c r="C15" s="196"/>
      <c r="D15" s="196"/>
      <c r="E15" s="196"/>
      <c r="F15" s="196"/>
      <c r="G15" s="196"/>
      <c r="H15" s="197"/>
      <c r="I15" s="1">
        <v>9</v>
      </c>
      <c r="J15" s="7">
        <v>0</v>
      </c>
      <c r="K15" s="7">
        <v>0</v>
      </c>
    </row>
    <row r="16" spans="1:11" x14ac:dyDescent="0.2">
      <c r="A16" s="195" t="s">
        <v>206</v>
      </c>
      <c r="B16" s="196"/>
      <c r="C16" s="196"/>
      <c r="D16" s="196"/>
      <c r="E16" s="196"/>
      <c r="F16" s="196"/>
      <c r="G16" s="196"/>
      <c r="H16" s="197"/>
      <c r="I16" s="1">
        <v>10</v>
      </c>
      <c r="J16" s="127">
        <f>SUM(J17:J25)</f>
        <v>145954918</v>
      </c>
      <c r="K16" s="127">
        <f>SUM(K17:K25)</f>
        <v>141471621</v>
      </c>
    </row>
    <row r="17" spans="1:11" x14ac:dyDescent="0.2">
      <c r="A17" s="195" t="s">
        <v>211</v>
      </c>
      <c r="B17" s="196"/>
      <c r="C17" s="196"/>
      <c r="D17" s="196"/>
      <c r="E17" s="196"/>
      <c r="F17" s="196"/>
      <c r="G17" s="196"/>
      <c r="H17" s="197"/>
      <c r="I17" s="1">
        <v>11</v>
      </c>
      <c r="J17" s="7">
        <v>52469512</v>
      </c>
      <c r="K17" s="7">
        <v>52469512</v>
      </c>
    </row>
    <row r="18" spans="1:11" x14ac:dyDescent="0.2">
      <c r="A18" s="195" t="s">
        <v>247</v>
      </c>
      <c r="B18" s="196"/>
      <c r="C18" s="196"/>
      <c r="D18" s="196"/>
      <c r="E18" s="196"/>
      <c r="F18" s="196"/>
      <c r="G18" s="196"/>
      <c r="H18" s="197"/>
      <c r="I18" s="1">
        <v>12</v>
      </c>
      <c r="J18" s="7">
        <v>51466514</v>
      </c>
      <c r="K18" s="7">
        <v>48496382</v>
      </c>
    </row>
    <row r="19" spans="1:11" x14ac:dyDescent="0.2">
      <c r="A19" s="195" t="s">
        <v>212</v>
      </c>
      <c r="B19" s="196"/>
      <c r="C19" s="196"/>
      <c r="D19" s="196"/>
      <c r="E19" s="196"/>
      <c r="F19" s="196"/>
      <c r="G19" s="196"/>
      <c r="H19" s="197"/>
      <c r="I19" s="1">
        <v>13</v>
      </c>
      <c r="J19" s="7">
        <v>13194910</v>
      </c>
      <c r="K19" s="7">
        <v>11450983</v>
      </c>
    </row>
    <row r="20" spans="1:11" x14ac:dyDescent="0.2">
      <c r="A20" s="195" t="s">
        <v>27</v>
      </c>
      <c r="B20" s="196"/>
      <c r="C20" s="196"/>
      <c r="D20" s="196"/>
      <c r="E20" s="196"/>
      <c r="F20" s="196"/>
      <c r="G20" s="196"/>
      <c r="H20" s="197"/>
      <c r="I20" s="1">
        <v>14</v>
      </c>
      <c r="J20" s="7">
        <v>5317601</v>
      </c>
      <c r="K20" s="7">
        <v>5569357</v>
      </c>
    </row>
    <row r="21" spans="1:11" x14ac:dyDescent="0.2">
      <c r="A21" s="195" t="s">
        <v>28</v>
      </c>
      <c r="B21" s="196"/>
      <c r="C21" s="196"/>
      <c r="D21" s="196"/>
      <c r="E21" s="196"/>
      <c r="F21" s="196"/>
      <c r="G21" s="196"/>
      <c r="H21" s="197"/>
      <c r="I21" s="1">
        <v>15</v>
      </c>
      <c r="J21" s="7">
        <v>0</v>
      </c>
      <c r="K21" s="7">
        <v>0</v>
      </c>
    </row>
    <row r="22" spans="1:11" x14ac:dyDescent="0.2">
      <c r="A22" s="195" t="s">
        <v>72</v>
      </c>
      <c r="B22" s="196"/>
      <c r="C22" s="196"/>
      <c r="D22" s="196"/>
      <c r="E22" s="196"/>
      <c r="F22" s="196"/>
      <c r="G22" s="196"/>
      <c r="H22" s="197"/>
      <c r="I22" s="1">
        <v>16</v>
      </c>
      <c r="J22" s="7">
        <v>169707</v>
      </c>
      <c r="K22" s="7">
        <v>148713</v>
      </c>
    </row>
    <row r="23" spans="1:11" x14ac:dyDescent="0.2">
      <c r="A23" s="195" t="s">
        <v>73</v>
      </c>
      <c r="B23" s="196"/>
      <c r="C23" s="196"/>
      <c r="D23" s="196"/>
      <c r="E23" s="196"/>
      <c r="F23" s="196"/>
      <c r="G23" s="196"/>
      <c r="H23" s="197"/>
      <c r="I23" s="1">
        <v>17</v>
      </c>
      <c r="J23" s="7">
        <v>21767475</v>
      </c>
      <c r="K23" s="7">
        <v>21767475</v>
      </c>
    </row>
    <row r="24" spans="1:11" x14ac:dyDescent="0.2">
      <c r="A24" s="195" t="s">
        <v>74</v>
      </c>
      <c r="B24" s="196"/>
      <c r="C24" s="196"/>
      <c r="D24" s="196"/>
      <c r="E24" s="196"/>
      <c r="F24" s="196"/>
      <c r="G24" s="196"/>
      <c r="H24" s="197"/>
      <c r="I24" s="1">
        <v>18</v>
      </c>
      <c r="J24" s="7">
        <v>303336</v>
      </c>
      <c r="K24" s="7">
        <v>303336</v>
      </c>
    </row>
    <row r="25" spans="1:11" x14ac:dyDescent="0.2">
      <c r="A25" s="195" t="s">
        <v>75</v>
      </c>
      <c r="B25" s="196"/>
      <c r="C25" s="196"/>
      <c r="D25" s="196"/>
      <c r="E25" s="196"/>
      <c r="F25" s="196"/>
      <c r="G25" s="196"/>
      <c r="H25" s="197"/>
      <c r="I25" s="1">
        <v>19</v>
      </c>
      <c r="J25" s="7">
        <v>1265863</v>
      </c>
      <c r="K25" s="7">
        <v>1265863</v>
      </c>
    </row>
    <row r="26" spans="1:11" x14ac:dyDescent="0.2">
      <c r="A26" s="195" t="s">
        <v>190</v>
      </c>
      <c r="B26" s="196"/>
      <c r="C26" s="196"/>
      <c r="D26" s="196"/>
      <c r="E26" s="196"/>
      <c r="F26" s="196"/>
      <c r="G26" s="196"/>
      <c r="H26" s="197"/>
      <c r="I26" s="1">
        <v>20</v>
      </c>
      <c r="J26" s="127">
        <f>SUM(J27:J34)</f>
        <v>113950746</v>
      </c>
      <c r="K26" s="127">
        <f>SUM(K27:K34)</f>
        <v>113282778</v>
      </c>
    </row>
    <row r="27" spans="1:11" x14ac:dyDescent="0.2">
      <c r="A27" s="195" t="s">
        <v>76</v>
      </c>
      <c r="B27" s="196"/>
      <c r="C27" s="196"/>
      <c r="D27" s="196"/>
      <c r="E27" s="196"/>
      <c r="F27" s="196"/>
      <c r="G27" s="196"/>
      <c r="H27" s="197"/>
      <c r="I27" s="1">
        <v>21</v>
      </c>
      <c r="J27" s="7">
        <v>107967865</v>
      </c>
      <c r="K27" s="7">
        <v>107967865</v>
      </c>
    </row>
    <row r="28" spans="1:11" x14ac:dyDescent="0.2">
      <c r="A28" s="195" t="s">
        <v>77</v>
      </c>
      <c r="B28" s="196"/>
      <c r="C28" s="196"/>
      <c r="D28" s="196"/>
      <c r="E28" s="196"/>
      <c r="F28" s="196"/>
      <c r="G28" s="196"/>
      <c r="H28" s="197"/>
      <c r="I28" s="1">
        <v>22</v>
      </c>
      <c r="J28" s="7">
        <v>4141167</v>
      </c>
      <c r="K28" s="7">
        <v>3671167</v>
      </c>
    </row>
    <row r="29" spans="1:11" x14ac:dyDescent="0.2">
      <c r="A29" s="195" t="s">
        <v>78</v>
      </c>
      <c r="B29" s="196"/>
      <c r="C29" s="196"/>
      <c r="D29" s="196"/>
      <c r="E29" s="196"/>
      <c r="F29" s="196"/>
      <c r="G29" s="196"/>
      <c r="H29" s="197"/>
      <c r="I29" s="1">
        <v>23</v>
      </c>
      <c r="J29" s="7">
        <v>0</v>
      </c>
      <c r="K29" s="7">
        <v>0</v>
      </c>
    </row>
    <row r="30" spans="1:11" x14ac:dyDescent="0.2">
      <c r="A30" s="195" t="s">
        <v>83</v>
      </c>
      <c r="B30" s="196"/>
      <c r="C30" s="196"/>
      <c r="D30" s="196"/>
      <c r="E30" s="196"/>
      <c r="F30" s="196"/>
      <c r="G30" s="196"/>
      <c r="H30" s="197"/>
      <c r="I30" s="1">
        <v>24</v>
      </c>
      <c r="J30" s="7">
        <v>0</v>
      </c>
      <c r="K30" s="7">
        <v>0</v>
      </c>
    </row>
    <row r="31" spans="1:11" x14ac:dyDescent="0.2">
      <c r="A31" s="195" t="s">
        <v>84</v>
      </c>
      <c r="B31" s="196"/>
      <c r="C31" s="196"/>
      <c r="D31" s="196"/>
      <c r="E31" s="196"/>
      <c r="F31" s="196"/>
      <c r="G31" s="196"/>
      <c r="H31" s="197"/>
      <c r="I31" s="1">
        <v>25</v>
      </c>
      <c r="J31" s="7">
        <v>0</v>
      </c>
      <c r="K31" s="7">
        <v>0</v>
      </c>
    </row>
    <row r="32" spans="1:11" x14ac:dyDescent="0.2">
      <c r="A32" s="195" t="s">
        <v>85</v>
      </c>
      <c r="B32" s="196"/>
      <c r="C32" s="196"/>
      <c r="D32" s="196"/>
      <c r="E32" s="196"/>
      <c r="F32" s="196"/>
      <c r="G32" s="196"/>
      <c r="H32" s="197"/>
      <c r="I32" s="1">
        <v>26</v>
      </c>
      <c r="J32" s="7">
        <v>855365</v>
      </c>
      <c r="K32" s="7">
        <v>657397</v>
      </c>
    </row>
    <row r="33" spans="1:11" x14ac:dyDescent="0.2">
      <c r="A33" s="195" t="s">
        <v>79</v>
      </c>
      <c r="B33" s="196"/>
      <c r="C33" s="196"/>
      <c r="D33" s="196"/>
      <c r="E33" s="196"/>
      <c r="F33" s="196"/>
      <c r="G33" s="196"/>
      <c r="H33" s="197"/>
      <c r="I33" s="1">
        <v>27</v>
      </c>
      <c r="J33" s="7">
        <v>986349</v>
      </c>
      <c r="K33" s="7">
        <v>986349</v>
      </c>
    </row>
    <row r="34" spans="1:11" x14ac:dyDescent="0.2">
      <c r="A34" s="195" t="s">
        <v>183</v>
      </c>
      <c r="B34" s="196"/>
      <c r="C34" s="196"/>
      <c r="D34" s="196"/>
      <c r="E34" s="196"/>
      <c r="F34" s="196"/>
      <c r="G34" s="196"/>
      <c r="H34" s="197"/>
      <c r="I34" s="1">
        <v>28</v>
      </c>
      <c r="J34" s="7">
        <v>0</v>
      </c>
      <c r="K34" s="7">
        <v>0</v>
      </c>
    </row>
    <row r="35" spans="1:11" x14ac:dyDescent="0.2">
      <c r="A35" s="195" t="s">
        <v>184</v>
      </c>
      <c r="B35" s="196"/>
      <c r="C35" s="196"/>
      <c r="D35" s="196"/>
      <c r="E35" s="196"/>
      <c r="F35" s="196"/>
      <c r="G35" s="196"/>
      <c r="H35" s="197"/>
      <c r="I35" s="1">
        <v>29</v>
      </c>
      <c r="J35" s="127">
        <f>SUM(J36:J38)</f>
        <v>1438387</v>
      </c>
      <c r="K35" s="127">
        <f>SUM(K36:K38)</f>
        <v>1327285</v>
      </c>
    </row>
    <row r="36" spans="1:11" x14ac:dyDescent="0.2">
      <c r="A36" s="195" t="s">
        <v>80</v>
      </c>
      <c r="B36" s="196"/>
      <c r="C36" s="196"/>
      <c r="D36" s="196"/>
      <c r="E36" s="196"/>
      <c r="F36" s="196"/>
      <c r="G36" s="196"/>
      <c r="H36" s="197"/>
      <c r="I36" s="1">
        <v>30</v>
      </c>
      <c r="J36" s="7">
        <v>0</v>
      </c>
      <c r="K36" s="7">
        <v>0</v>
      </c>
    </row>
    <row r="37" spans="1:11" x14ac:dyDescent="0.2">
      <c r="A37" s="195" t="s">
        <v>81</v>
      </c>
      <c r="B37" s="196"/>
      <c r="C37" s="196"/>
      <c r="D37" s="196"/>
      <c r="E37" s="196"/>
      <c r="F37" s="196"/>
      <c r="G37" s="196"/>
      <c r="H37" s="197"/>
      <c r="I37" s="1">
        <v>31</v>
      </c>
      <c r="J37" s="7">
        <v>945619</v>
      </c>
      <c r="K37" s="7">
        <v>834517</v>
      </c>
    </row>
    <row r="38" spans="1:11" x14ac:dyDescent="0.2">
      <c r="A38" s="195" t="s">
        <v>82</v>
      </c>
      <c r="B38" s="196"/>
      <c r="C38" s="196"/>
      <c r="D38" s="196"/>
      <c r="E38" s="196"/>
      <c r="F38" s="196"/>
      <c r="G38" s="196"/>
      <c r="H38" s="197"/>
      <c r="I38" s="1">
        <v>32</v>
      </c>
      <c r="J38" s="7">
        <v>492768</v>
      </c>
      <c r="K38" s="7">
        <v>492768</v>
      </c>
    </row>
    <row r="39" spans="1:11" x14ac:dyDescent="0.2">
      <c r="A39" s="195" t="s">
        <v>185</v>
      </c>
      <c r="B39" s="196"/>
      <c r="C39" s="196"/>
      <c r="D39" s="196"/>
      <c r="E39" s="196"/>
      <c r="F39" s="196"/>
      <c r="G39" s="196"/>
      <c r="H39" s="197"/>
      <c r="I39" s="1">
        <v>33</v>
      </c>
      <c r="J39" s="128">
        <v>0</v>
      </c>
      <c r="K39" s="7">
        <v>0</v>
      </c>
    </row>
    <row r="40" spans="1:11" x14ac:dyDescent="0.2">
      <c r="A40" s="202" t="s">
        <v>240</v>
      </c>
      <c r="B40" s="203"/>
      <c r="C40" s="203"/>
      <c r="D40" s="203"/>
      <c r="E40" s="203"/>
      <c r="F40" s="203"/>
      <c r="G40" s="203"/>
      <c r="H40" s="204"/>
      <c r="I40" s="1">
        <v>34</v>
      </c>
      <c r="J40" s="127">
        <f>J41+J49+J56+J64</f>
        <v>202766735</v>
      </c>
      <c r="K40" s="127">
        <f>K41+K49+K56+K64</f>
        <v>182960005</v>
      </c>
    </row>
    <row r="41" spans="1:11" x14ac:dyDescent="0.2">
      <c r="A41" s="195" t="s">
        <v>100</v>
      </c>
      <c r="B41" s="196"/>
      <c r="C41" s="196"/>
      <c r="D41" s="196"/>
      <c r="E41" s="196"/>
      <c r="F41" s="196"/>
      <c r="G41" s="196"/>
      <c r="H41" s="197"/>
      <c r="I41" s="1">
        <v>35</v>
      </c>
      <c r="J41" s="127">
        <f>SUM(J42:J48)</f>
        <v>108840997</v>
      </c>
      <c r="K41" s="127">
        <f>SUM(K42:K48)</f>
        <v>108840997</v>
      </c>
    </row>
    <row r="42" spans="1:11" x14ac:dyDescent="0.2">
      <c r="A42" s="195" t="s">
        <v>117</v>
      </c>
      <c r="B42" s="196"/>
      <c r="C42" s="196"/>
      <c r="D42" s="196"/>
      <c r="E42" s="196"/>
      <c r="F42" s="196"/>
      <c r="G42" s="196"/>
      <c r="H42" s="197"/>
      <c r="I42" s="1">
        <v>36</v>
      </c>
      <c r="J42" s="7">
        <v>0</v>
      </c>
      <c r="K42" s="7">
        <v>0</v>
      </c>
    </row>
    <row r="43" spans="1:11" x14ac:dyDescent="0.2">
      <c r="A43" s="195" t="s">
        <v>118</v>
      </c>
      <c r="B43" s="196"/>
      <c r="C43" s="196"/>
      <c r="D43" s="196"/>
      <c r="E43" s="196"/>
      <c r="F43" s="196"/>
      <c r="G43" s="196"/>
      <c r="H43" s="197"/>
      <c r="I43" s="1">
        <v>37</v>
      </c>
      <c r="J43" s="7">
        <v>247493</v>
      </c>
      <c r="K43" s="7">
        <v>247493</v>
      </c>
    </row>
    <row r="44" spans="1:11" x14ac:dyDescent="0.2">
      <c r="A44" s="195" t="s">
        <v>86</v>
      </c>
      <c r="B44" s="196"/>
      <c r="C44" s="196"/>
      <c r="D44" s="196"/>
      <c r="E44" s="196"/>
      <c r="F44" s="196"/>
      <c r="G44" s="196"/>
      <c r="H44" s="197"/>
      <c r="I44" s="1">
        <v>38</v>
      </c>
      <c r="J44" s="7">
        <v>0</v>
      </c>
      <c r="K44" s="7">
        <v>0</v>
      </c>
    </row>
    <row r="45" spans="1:11" x14ac:dyDescent="0.2">
      <c r="A45" s="195" t="s">
        <v>87</v>
      </c>
      <c r="B45" s="196"/>
      <c r="C45" s="196"/>
      <c r="D45" s="196"/>
      <c r="E45" s="196"/>
      <c r="F45" s="196"/>
      <c r="G45" s="196"/>
      <c r="H45" s="197"/>
      <c r="I45" s="1">
        <v>39</v>
      </c>
      <c r="J45" s="7">
        <v>568162</v>
      </c>
      <c r="K45" s="7">
        <v>568162</v>
      </c>
    </row>
    <row r="46" spans="1:11" x14ac:dyDescent="0.2">
      <c r="A46" s="195" t="s">
        <v>88</v>
      </c>
      <c r="B46" s="196"/>
      <c r="C46" s="196"/>
      <c r="D46" s="196"/>
      <c r="E46" s="196"/>
      <c r="F46" s="196"/>
      <c r="G46" s="196"/>
      <c r="H46" s="197"/>
      <c r="I46" s="1">
        <v>40</v>
      </c>
      <c r="J46" s="7">
        <v>0</v>
      </c>
      <c r="K46" s="7">
        <v>0</v>
      </c>
    </row>
    <row r="47" spans="1:11" x14ac:dyDescent="0.2">
      <c r="A47" s="195" t="s">
        <v>89</v>
      </c>
      <c r="B47" s="196"/>
      <c r="C47" s="196"/>
      <c r="D47" s="196"/>
      <c r="E47" s="196"/>
      <c r="F47" s="196"/>
      <c r="G47" s="196"/>
      <c r="H47" s="197"/>
      <c r="I47" s="1">
        <v>41</v>
      </c>
      <c r="J47" s="7">
        <v>108025342</v>
      </c>
      <c r="K47" s="7">
        <v>108025342</v>
      </c>
    </row>
    <row r="48" spans="1:11" x14ac:dyDescent="0.2">
      <c r="A48" s="195" t="s">
        <v>90</v>
      </c>
      <c r="B48" s="196"/>
      <c r="C48" s="196"/>
      <c r="D48" s="196"/>
      <c r="E48" s="196"/>
      <c r="F48" s="196"/>
      <c r="G48" s="196"/>
      <c r="H48" s="197"/>
      <c r="I48" s="1">
        <v>42</v>
      </c>
      <c r="J48" s="7">
        <v>0</v>
      </c>
      <c r="K48" s="7">
        <v>0</v>
      </c>
    </row>
    <row r="49" spans="1:11" x14ac:dyDescent="0.2">
      <c r="A49" s="195" t="s">
        <v>101</v>
      </c>
      <c r="B49" s="196"/>
      <c r="C49" s="196"/>
      <c r="D49" s="196"/>
      <c r="E49" s="196"/>
      <c r="F49" s="196"/>
      <c r="G49" s="196"/>
      <c r="H49" s="197"/>
      <c r="I49" s="1">
        <v>43</v>
      </c>
      <c r="J49" s="127">
        <f>SUM(J50:J55)</f>
        <v>70653485</v>
      </c>
      <c r="K49" s="127">
        <f>SUM(K50:K55)</f>
        <v>56932022</v>
      </c>
    </row>
    <row r="50" spans="1:11" x14ac:dyDescent="0.2">
      <c r="A50" s="195" t="s">
        <v>200</v>
      </c>
      <c r="B50" s="196"/>
      <c r="C50" s="196"/>
      <c r="D50" s="196"/>
      <c r="E50" s="196"/>
      <c r="F50" s="196"/>
      <c r="G50" s="196"/>
      <c r="H50" s="197"/>
      <c r="I50" s="1">
        <v>44</v>
      </c>
      <c r="J50" s="7">
        <v>1422527</v>
      </c>
      <c r="K50" s="7">
        <v>1229579</v>
      </c>
    </row>
    <row r="51" spans="1:11" x14ac:dyDescent="0.2">
      <c r="A51" s="195" t="s">
        <v>201</v>
      </c>
      <c r="B51" s="196"/>
      <c r="C51" s="196"/>
      <c r="D51" s="196"/>
      <c r="E51" s="196"/>
      <c r="F51" s="196"/>
      <c r="G51" s="196"/>
      <c r="H51" s="197"/>
      <c r="I51" s="1">
        <v>45</v>
      </c>
      <c r="J51" s="7">
        <v>42155390</v>
      </c>
      <c r="K51" s="7">
        <v>47906615</v>
      </c>
    </row>
    <row r="52" spans="1:11" x14ac:dyDescent="0.2">
      <c r="A52" s="195" t="s">
        <v>202</v>
      </c>
      <c r="B52" s="196"/>
      <c r="C52" s="196"/>
      <c r="D52" s="196"/>
      <c r="E52" s="196"/>
      <c r="F52" s="196"/>
      <c r="G52" s="196"/>
      <c r="H52" s="197"/>
      <c r="I52" s="1">
        <v>46</v>
      </c>
      <c r="J52" s="7">
        <v>0</v>
      </c>
      <c r="K52" s="7">
        <v>7169</v>
      </c>
    </row>
    <row r="53" spans="1:11" x14ac:dyDescent="0.2">
      <c r="A53" s="195" t="s">
        <v>203</v>
      </c>
      <c r="B53" s="196"/>
      <c r="C53" s="196"/>
      <c r="D53" s="196"/>
      <c r="E53" s="196"/>
      <c r="F53" s="196"/>
      <c r="G53" s="196"/>
      <c r="H53" s="197"/>
      <c r="I53" s="1">
        <v>47</v>
      </c>
      <c r="J53" s="7">
        <v>743380</v>
      </c>
      <c r="K53" s="7">
        <v>792749</v>
      </c>
    </row>
    <row r="54" spans="1:11" x14ac:dyDescent="0.2">
      <c r="A54" s="195" t="s">
        <v>10</v>
      </c>
      <c r="B54" s="196"/>
      <c r="C54" s="196"/>
      <c r="D54" s="196"/>
      <c r="E54" s="196"/>
      <c r="F54" s="196"/>
      <c r="G54" s="196"/>
      <c r="H54" s="197"/>
      <c r="I54" s="1">
        <v>48</v>
      </c>
      <c r="J54" s="7">
        <v>426554</v>
      </c>
      <c r="K54" s="7">
        <v>153523</v>
      </c>
    </row>
    <row r="55" spans="1:11" x14ac:dyDescent="0.2">
      <c r="A55" s="195" t="s">
        <v>11</v>
      </c>
      <c r="B55" s="196"/>
      <c r="C55" s="196"/>
      <c r="D55" s="196"/>
      <c r="E55" s="196"/>
      <c r="F55" s="196"/>
      <c r="G55" s="196"/>
      <c r="H55" s="197"/>
      <c r="I55" s="1">
        <v>49</v>
      </c>
      <c r="J55" s="7">
        <v>25905634</v>
      </c>
      <c r="K55" s="7">
        <v>6842387</v>
      </c>
    </row>
    <row r="56" spans="1:11" x14ac:dyDescent="0.2">
      <c r="A56" s="195" t="s">
        <v>102</v>
      </c>
      <c r="B56" s="196"/>
      <c r="C56" s="196"/>
      <c r="D56" s="196"/>
      <c r="E56" s="196"/>
      <c r="F56" s="196"/>
      <c r="G56" s="196"/>
      <c r="H56" s="197"/>
      <c r="I56" s="1">
        <v>50</v>
      </c>
      <c r="J56" s="127">
        <f>SUM(J57:J63)</f>
        <v>17669141</v>
      </c>
      <c r="K56" s="127">
        <f>SUM(K57:K63)</f>
        <v>14984315</v>
      </c>
    </row>
    <row r="57" spans="1:11" x14ac:dyDescent="0.2">
      <c r="A57" s="195" t="s">
        <v>76</v>
      </c>
      <c r="B57" s="196"/>
      <c r="C57" s="196"/>
      <c r="D57" s="196"/>
      <c r="E57" s="196"/>
      <c r="F57" s="196"/>
      <c r="G57" s="196"/>
      <c r="H57" s="197"/>
      <c r="I57" s="1">
        <v>51</v>
      </c>
      <c r="J57" s="7">
        <v>0</v>
      </c>
      <c r="K57" s="7">
        <v>0</v>
      </c>
    </row>
    <row r="58" spans="1:11" x14ac:dyDescent="0.2">
      <c r="A58" s="195" t="s">
        <v>77</v>
      </c>
      <c r="B58" s="196"/>
      <c r="C58" s="196"/>
      <c r="D58" s="196"/>
      <c r="E58" s="196"/>
      <c r="F58" s="196"/>
      <c r="G58" s="196"/>
      <c r="H58" s="197"/>
      <c r="I58" s="1">
        <v>52</v>
      </c>
      <c r="J58" s="7">
        <v>2818460</v>
      </c>
      <c r="K58" s="7">
        <v>416917</v>
      </c>
    </row>
    <row r="59" spans="1:11" x14ac:dyDescent="0.2">
      <c r="A59" s="195" t="s">
        <v>242</v>
      </c>
      <c r="B59" s="196"/>
      <c r="C59" s="196"/>
      <c r="D59" s="196"/>
      <c r="E59" s="196"/>
      <c r="F59" s="196"/>
      <c r="G59" s="196"/>
      <c r="H59" s="197"/>
      <c r="I59" s="1">
        <v>53</v>
      </c>
      <c r="J59" s="7">
        <v>0</v>
      </c>
      <c r="K59" s="7">
        <v>0</v>
      </c>
    </row>
    <row r="60" spans="1:11" x14ac:dyDescent="0.2">
      <c r="A60" s="195" t="s">
        <v>83</v>
      </c>
      <c r="B60" s="196"/>
      <c r="C60" s="196"/>
      <c r="D60" s="196"/>
      <c r="E60" s="196"/>
      <c r="F60" s="196"/>
      <c r="G60" s="196"/>
      <c r="H60" s="197"/>
      <c r="I60" s="1">
        <v>54</v>
      </c>
      <c r="J60" s="7">
        <v>0</v>
      </c>
      <c r="K60" s="7">
        <v>20000</v>
      </c>
    </row>
    <row r="61" spans="1:11" x14ac:dyDescent="0.2">
      <c r="A61" s="195" t="s">
        <v>84</v>
      </c>
      <c r="B61" s="196"/>
      <c r="C61" s="196"/>
      <c r="D61" s="196"/>
      <c r="E61" s="196"/>
      <c r="F61" s="196"/>
      <c r="G61" s="196"/>
      <c r="H61" s="197"/>
      <c r="I61" s="1">
        <v>55</v>
      </c>
      <c r="J61" s="7">
        <v>0</v>
      </c>
      <c r="K61" s="7">
        <v>0</v>
      </c>
    </row>
    <row r="62" spans="1:11" x14ac:dyDescent="0.2">
      <c r="A62" s="195" t="s">
        <v>85</v>
      </c>
      <c r="B62" s="196"/>
      <c r="C62" s="196"/>
      <c r="D62" s="196"/>
      <c r="E62" s="196"/>
      <c r="F62" s="196"/>
      <c r="G62" s="196"/>
      <c r="H62" s="197"/>
      <c r="I62" s="1">
        <v>56</v>
      </c>
      <c r="J62" s="7">
        <v>14850681</v>
      </c>
      <c r="K62" s="7">
        <v>14547398</v>
      </c>
    </row>
    <row r="63" spans="1:11" x14ac:dyDescent="0.2">
      <c r="A63" s="195" t="s">
        <v>46</v>
      </c>
      <c r="B63" s="196"/>
      <c r="C63" s="196"/>
      <c r="D63" s="196"/>
      <c r="E63" s="196"/>
      <c r="F63" s="196"/>
      <c r="G63" s="196"/>
      <c r="H63" s="197"/>
      <c r="I63" s="1">
        <v>57</v>
      </c>
      <c r="J63" s="7">
        <v>0</v>
      </c>
      <c r="K63" s="7">
        <v>0</v>
      </c>
    </row>
    <row r="64" spans="1:11" x14ac:dyDescent="0.2">
      <c r="A64" s="195" t="s">
        <v>207</v>
      </c>
      <c r="B64" s="196"/>
      <c r="C64" s="196"/>
      <c r="D64" s="196"/>
      <c r="E64" s="196"/>
      <c r="F64" s="196"/>
      <c r="G64" s="196"/>
      <c r="H64" s="197"/>
      <c r="I64" s="1">
        <v>58</v>
      </c>
      <c r="J64" s="128">
        <v>5603112</v>
      </c>
      <c r="K64" s="128">
        <v>2202671</v>
      </c>
    </row>
    <row r="65" spans="1:11" x14ac:dyDescent="0.2">
      <c r="A65" s="202" t="s">
        <v>56</v>
      </c>
      <c r="B65" s="203"/>
      <c r="C65" s="203"/>
      <c r="D65" s="203"/>
      <c r="E65" s="203"/>
      <c r="F65" s="203"/>
      <c r="G65" s="203"/>
      <c r="H65" s="204"/>
      <c r="I65" s="1">
        <v>59</v>
      </c>
      <c r="J65" s="128">
        <v>9028336</v>
      </c>
      <c r="K65" s="128">
        <v>20945736</v>
      </c>
    </row>
    <row r="66" spans="1:11" x14ac:dyDescent="0.2">
      <c r="A66" s="202" t="s">
        <v>241</v>
      </c>
      <c r="B66" s="203"/>
      <c r="C66" s="203"/>
      <c r="D66" s="203"/>
      <c r="E66" s="203"/>
      <c r="F66" s="203"/>
      <c r="G66" s="203"/>
      <c r="H66" s="204"/>
      <c r="I66" s="1">
        <v>60</v>
      </c>
      <c r="J66" s="127">
        <f>J7+J8+J40+J65</f>
        <v>475012727</v>
      </c>
      <c r="K66" s="127">
        <f>K7+K8+K40+K65</f>
        <v>461815254</v>
      </c>
    </row>
    <row r="67" spans="1:11" x14ac:dyDescent="0.2">
      <c r="A67" s="208" t="s">
        <v>91</v>
      </c>
      <c r="B67" s="209"/>
      <c r="C67" s="209"/>
      <c r="D67" s="209"/>
      <c r="E67" s="209"/>
      <c r="F67" s="209"/>
      <c r="G67" s="209"/>
      <c r="H67" s="210"/>
      <c r="I67" s="4">
        <v>61</v>
      </c>
      <c r="J67" s="8">
        <v>48563482</v>
      </c>
      <c r="K67" s="8">
        <v>49243587</v>
      </c>
    </row>
    <row r="68" spans="1:11" x14ac:dyDescent="0.2">
      <c r="A68" s="219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x14ac:dyDescent="0.2">
      <c r="A69" s="199" t="s">
        <v>191</v>
      </c>
      <c r="B69" s="200"/>
      <c r="C69" s="200"/>
      <c r="D69" s="200"/>
      <c r="E69" s="200"/>
      <c r="F69" s="200"/>
      <c r="G69" s="200"/>
      <c r="H69" s="201"/>
      <c r="I69" s="3">
        <v>62</v>
      </c>
      <c r="J69" s="129">
        <f>J70+J71+J72+J78+J79+J82+J85</f>
        <v>-56160721</v>
      </c>
      <c r="K69" s="129">
        <f>K70+K71+K72+K78+K79+K82+K85</f>
        <v>-53000706</v>
      </c>
    </row>
    <row r="70" spans="1:11" x14ac:dyDescent="0.2">
      <c r="A70" s="195" t="s">
        <v>141</v>
      </c>
      <c r="B70" s="196"/>
      <c r="C70" s="196"/>
      <c r="D70" s="196"/>
      <c r="E70" s="196"/>
      <c r="F70" s="196"/>
      <c r="G70" s="196"/>
      <c r="H70" s="197"/>
      <c r="I70" s="1">
        <v>63</v>
      </c>
      <c r="J70" s="7">
        <v>116604710</v>
      </c>
      <c r="K70" s="7">
        <v>116604710</v>
      </c>
    </row>
    <row r="71" spans="1:11" x14ac:dyDescent="0.2">
      <c r="A71" s="195" t="s">
        <v>142</v>
      </c>
      <c r="B71" s="196"/>
      <c r="C71" s="196"/>
      <c r="D71" s="196"/>
      <c r="E71" s="196"/>
      <c r="F71" s="196"/>
      <c r="G71" s="196"/>
      <c r="H71" s="197"/>
      <c r="I71" s="1">
        <v>64</v>
      </c>
      <c r="J71" s="7">
        <v>-255383</v>
      </c>
      <c r="K71" s="7">
        <v>-255383</v>
      </c>
    </row>
    <row r="72" spans="1:11" x14ac:dyDescent="0.2">
      <c r="A72" s="195" t="s">
        <v>143</v>
      </c>
      <c r="B72" s="196"/>
      <c r="C72" s="196"/>
      <c r="D72" s="196"/>
      <c r="E72" s="196"/>
      <c r="F72" s="196"/>
      <c r="G72" s="196"/>
      <c r="H72" s="197"/>
      <c r="I72" s="1">
        <v>65</v>
      </c>
      <c r="J72" s="48">
        <f>J73+J74-J75+J76+J77</f>
        <v>1746837</v>
      </c>
      <c r="K72" s="48">
        <f>K73+K74-K75+K76+K77</f>
        <v>1746837</v>
      </c>
    </row>
    <row r="73" spans="1:11" x14ac:dyDescent="0.2">
      <c r="A73" s="195" t="s">
        <v>144</v>
      </c>
      <c r="B73" s="196"/>
      <c r="C73" s="196"/>
      <c r="D73" s="196"/>
      <c r="E73" s="196"/>
      <c r="F73" s="196"/>
      <c r="G73" s="196"/>
      <c r="H73" s="197"/>
      <c r="I73" s="1">
        <v>66</v>
      </c>
      <c r="J73" s="7">
        <v>0</v>
      </c>
      <c r="K73" s="7">
        <v>0</v>
      </c>
    </row>
    <row r="74" spans="1:11" x14ac:dyDescent="0.2">
      <c r="A74" s="195" t="s">
        <v>145</v>
      </c>
      <c r="B74" s="196"/>
      <c r="C74" s="196"/>
      <c r="D74" s="196"/>
      <c r="E74" s="196"/>
      <c r="F74" s="196"/>
      <c r="G74" s="196"/>
      <c r="H74" s="197"/>
      <c r="I74" s="1">
        <v>67</v>
      </c>
      <c r="J74" s="7">
        <v>1446309</v>
      </c>
      <c r="K74" s="7">
        <v>1446309</v>
      </c>
    </row>
    <row r="75" spans="1:11" x14ac:dyDescent="0.2">
      <c r="A75" s="195" t="s">
        <v>133</v>
      </c>
      <c r="B75" s="196"/>
      <c r="C75" s="196"/>
      <c r="D75" s="196"/>
      <c r="E75" s="196"/>
      <c r="F75" s="196"/>
      <c r="G75" s="196"/>
      <c r="H75" s="197"/>
      <c r="I75" s="1">
        <v>68</v>
      </c>
      <c r="J75" s="7">
        <v>3196416</v>
      </c>
      <c r="K75" s="7">
        <v>3196416</v>
      </c>
    </row>
    <row r="76" spans="1:11" x14ac:dyDescent="0.2">
      <c r="A76" s="195" t="s">
        <v>134</v>
      </c>
      <c r="B76" s="196"/>
      <c r="C76" s="196"/>
      <c r="D76" s="196"/>
      <c r="E76" s="196"/>
      <c r="F76" s="196"/>
      <c r="G76" s="196"/>
      <c r="H76" s="197"/>
      <c r="I76" s="1">
        <v>69</v>
      </c>
      <c r="J76" s="7">
        <v>0</v>
      </c>
      <c r="K76" s="7">
        <v>0</v>
      </c>
    </row>
    <row r="77" spans="1:11" x14ac:dyDescent="0.2">
      <c r="A77" s="195" t="s">
        <v>135</v>
      </c>
      <c r="B77" s="196"/>
      <c r="C77" s="196"/>
      <c r="D77" s="196"/>
      <c r="E77" s="196"/>
      <c r="F77" s="196"/>
      <c r="G77" s="196"/>
      <c r="H77" s="197"/>
      <c r="I77" s="1">
        <v>70</v>
      </c>
      <c r="J77" s="7">
        <v>3496944</v>
      </c>
      <c r="K77" s="7">
        <v>3496944</v>
      </c>
    </row>
    <row r="78" spans="1:11" x14ac:dyDescent="0.2">
      <c r="A78" s="195" t="s">
        <v>136</v>
      </c>
      <c r="B78" s="196"/>
      <c r="C78" s="196"/>
      <c r="D78" s="196"/>
      <c r="E78" s="196"/>
      <c r="F78" s="196"/>
      <c r="G78" s="196"/>
      <c r="H78" s="197"/>
      <c r="I78" s="1">
        <v>71</v>
      </c>
      <c r="J78" s="7">
        <v>118859998</v>
      </c>
      <c r="K78" s="7">
        <v>117050998</v>
      </c>
    </row>
    <row r="79" spans="1:11" x14ac:dyDescent="0.2">
      <c r="A79" s="195" t="s">
        <v>238</v>
      </c>
      <c r="B79" s="196"/>
      <c r="C79" s="196"/>
      <c r="D79" s="196"/>
      <c r="E79" s="196"/>
      <c r="F79" s="196"/>
      <c r="G79" s="196"/>
      <c r="H79" s="197"/>
      <c r="I79" s="1">
        <v>72</v>
      </c>
      <c r="J79" s="48">
        <f>J80-J81</f>
        <v>-280712580</v>
      </c>
      <c r="K79" s="48">
        <f>K80-K81</f>
        <v>-291307881</v>
      </c>
    </row>
    <row r="80" spans="1:11" x14ac:dyDescent="0.2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0</v>
      </c>
      <c r="K80" s="7">
        <v>0</v>
      </c>
    </row>
    <row r="81" spans="1:11" x14ac:dyDescent="0.2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>
        <v>280712580</v>
      </c>
      <c r="K81" s="7">
        <v>291307881</v>
      </c>
    </row>
    <row r="82" spans="1:11" x14ac:dyDescent="0.2">
      <c r="A82" s="195" t="s">
        <v>239</v>
      </c>
      <c r="B82" s="196"/>
      <c r="C82" s="196"/>
      <c r="D82" s="196"/>
      <c r="E82" s="196"/>
      <c r="F82" s="196"/>
      <c r="G82" s="196"/>
      <c r="H82" s="197"/>
      <c r="I82" s="1">
        <v>75</v>
      </c>
      <c r="J82" s="48">
        <f>J83-J84</f>
        <v>-12404303</v>
      </c>
      <c r="K82" s="48">
        <f>K83-K84</f>
        <v>3160013</v>
      </c>
    </row>
    <row r="83" spans="1:11" x14ac:dyDescent="0.2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0</v>
      </c>
      <c r="K83" s="7">
        <v>3160013</v>
      </c>
    </row>
    <row r="84" spans="1:11" x14ac:dyDescent="0.2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12404303</v>
      </c>
      <c r="K84" s="7">
        <v>0</v>
      </c>
    </row>
    <row r="85" spans="1:11" x14ac:dyDescent="0.2">
      <c r="A85" s="195" t="s">
        <v>173</v>
      </c>
      <c r="B85" s="196"/>
      <c r="C85" s="196"/>
      <c r="D85" s="196"/>
      <c r="E85" s="196"/>
      <c r="F85" s="196"/>
      <c r="G85" s="196"/>
      <c r="H85" s="197"/>
      <c r="I85" s="1">
        <v>78</v>
      </c>
      <c r="J85" s="7">
        <v>0</v>
      </c>
      <c r="K85" s="7">
        <v>0</v>
      </c>
    </row>
    <row r="86" spans="1:11" x14ac:dyDescent="0.2">
      <c r="A86" s="202" t="s">
        <v>19</v>
      </c>
      <c r="B86" s="203"/>
      <c r="C86" s="203"/>
      <c r="D86" s="203"/>
      <c r="E86" s="203"/>
      <c r="F86" s="203"/>
      <c r="G86" s="203"/>
      <c r="H86" s="204"/>
      <c r="I86" s="1">
        <v>79</v>
      </c>
      <c r="J86" s="127">
        <f>SUM(J87:J89)</f>
        <v>2642032</v>
      </c>
      <c r="K86" s="127">
        <f>SUM(K87:K89)</f>
        <v>2642032</v>
      </c>
    </row>
    <row r="87" spans="1:11" x14ac:dyDescent="0.2">
      <c r="A87" s="195" t="s">
        <v>129</v>
      </c>
      <c r="B87" s="196"/>
      <c r="C87" s="196"/>
      <c r="D87" s="196"/>
      <c r="E87" s="196"/>
      <c r="F87" s="196"/>
      <c r="G87" s="196"/>
      <c r="H87" s="197"/>
      <c r="I87" s="1">
        <v>80</v>
      </c>
      <c r="J87" s="7">
        <v>807134</v>
      </c>
      <c r="K87" s="7">
        <v>807134</v>
      </c>
    </row>
    <row r="88" spans="1:11" x14ac:dyDescent="0.2">
      <c r="A88" s="195" t="s">
        <v>130</v>
      </c>
      <c r="B88" s="196"/>
      <c r="C88" s="196"/>
      <c r="D88" s="196"/>
      <c r="E88" s="196"/>
      <c r="F88" s="196"/>
      <c r="G88" s="196"/>
      <c r="H88" s="197"/>
      <c r="I88" s="1">
        <v>81</v>
      </c>
      <c r="J88" s="7">
        <v>0</v>
      </c>
      <c r="K88" s="7">
        <v>0</v>
      </c>
    </row>
    <row r="89" spans="1:11" x14ac:dyDescent="0.2">
      <c r="A89" s="195" t="s">
        <v>131</v>
      </c>
      <c r="B89" s="196"/>
      <c r="C89" s="196"/>
      <c r="D89" s="196"/>
      <c r="E89" s="196"/>
      <c r="F89" s="196"/>
      <c r="G89" s="196"/>
      <c r="H89" s="197"/>
      <c r="I89" s="1">
        <v>82</v>
      </c>
      <c r="J89" s="7">
        <v>1834898</v>
      </c>
      <c r="K89" s="7">
        <v>1834898</v>
      </c>
    </row>
    <row r="90" spans="1:11" x14ac:dyDescent="0.2">
      <c r="A90" s="202" t="s">
        <v>20</v>
      </c>
      <c r="B90" s="203"/>
      <c r="C90" s="203"/>
      <c r="D90" s="203"/>
      <c r="E90" s="203"/>
      <c r="F90" s="203"/>
      <c r="G90" s="203"/>
      <c r="H90" s="204"/>
      <c r="I90" s="1">
        <v>83</v>
      </c>
      <c r="J90" s="127">
        <f>SUM(J91:J99)</f>
        <v>262281955</v>
      </c>
      <c r="K90" s="127">
        <f>SUM(K91:K99)</f>
        <v>229120815</v>
      </c>
    </row>
    <row r="91" spans="1:11" x14ac:dyDescent="0.2">
      <c r="A91" s="195" t="s">
        <v>132</v>
      </c>
      <c r="B91" s="196"/>
      <c r="C91" s="196"/>
      <c r="D91" s="196"/>
      <c r="E91" s="196"/>
      <c r="F91" s="196"/>
      <c r="G91" s="196"/>
      <c r="H91" s="197"/>
      <c r="I91" s="1">
        <v>84</v>
      </c>
      <c r="J91" s="7">
        <v>0</v>
      </c>
      <c r="K91" s="7">
        <v>0</v>
      </c>
    </row>
    <row r="92" spans="1:11" x14ac:dyDescent="0.2">
      <c r="A92" s="195" t="s">
        <v>243</v>
      </c>
      <c r="B92" s="196"/>
      <c r="C92" s="196"/>
      <c r="D92" s="196"/>
      <c r="E92" s="196"/>
      <c r="F92" s="196"/>
      <c r="G92" s="196"/>
      <c r="H92" s="197"/>
      <c r="I92" s="1">
        <v>85</v>
      </c>
      <c r="J92" s="7">
        <v>65400</v>
      </c>
      <c r="K92" s="7">
        <v>65400</v>
      </c>
    </row>
    <row r="93" spans="1:11" x14ac:dyDescent="0.2">
      <c r="A93" s="195" t="s">
        <v>0</v>
      </c>
      <c r="B93" s="196"/>
      <c r="C93" s="196"/>
      <c r="D93" s="196"/>
      <c r="E93" s="196"/>
      <c r="F93" s="196"/>
      <c r="G93" s="196"/>
      <c r="H93" s="197"/>
      <c r="I93" s="1">
        <v>86</v>
      </c>
      <c r="J93" s="7">
        <v>235927412</v>
      </c>
      <c r="K93" s="7">
        <v>203163370</v>
      </c>
    </row>
    <row r="94" spans="1:11" x14ac:dyDescent="0.2">
      <c r="A94" s="195" t="s">
        <v>244</v>
      </c>
      <c r="B94" s="196"/>
      <c r="C94" s="196"/>
      <c r="D94" s="196"/>
      <c r="E94" s="196"/>
      <c r="F94" s="196"/>
      <c r="G94" s="196"/>
      <c r="H94" s="197"/>
      <c r="I94" s="1">
        <v>87</v>
      </c>
      <c r="J94" s="7">
        <v>0</v>
      </c>
      <c r="K94" s="7">
        <v>0</v>
      </c>
    </row>
    <row r="95" spans="1:11" x14ac:dyDescent="0.2">
      <c r="A95" s="195" t="s">
        <v>245</v>
      </c>
      <c r="B95" s="196"/>
      <c r="C95" s="196"/>
      <c r="D95" s="196"/>
      <c r="E95" s="196"/>
      <c r="F95" s="196"/>
      <c r="G95" s="196"/>
      <c r="H95" s="197"/>
      <c r="I95" s="1">
        <v>88</v>
      </c>
      <c r="J95" s="7">
        <v>197924</v>
      </c>
      <c r="K95" s="7">
        <v>197924</v>
      </c>
    </row>
    <row r="96" spans="1:11" x14ac:dyDescent="0.2">
      <c r="A96" s="195" t="s">
        <v>246</v>
      </c>
      <c r="B96" s="196"/>
      <c r="C96" s="196"/>
      <c r="D96" s="196"/>
      <c r="E96" s="196"/>
      <c r="F96" s="196"/>
      <c r="G96" s="196"/>
      <c r="H96" s="197"/>
      <c r="I96" s="1">
        <v>89</v>
      </c>
      <c r="J96" s="7">
        <v>0</v>
      </c>
      <c r="K96" s="7">
        <v>0</v>
      </c>
    </row>
    <row r="97" spans="1:11" x14ac:dyDescent="0.2">
      <c r="A97" s="195" t="s">
        <v>94</v>
      </c>
      <c r="B97" s="196"/>
      <c r="C97" s="196"/>
      <c r="D97" s="196"/>
      <c r="E97" s="196"/>
      <c r="F97" s="196"/>
      <c r="G97" s="196"/>
      <c r="H97" s="197"/>
      <c r="I97" s="1">
        <v>90</v>
      </c>
      <c r="J97" s="7">
        <v>0</v>
      </c>
      <c r="K97" s="7">
        <v>0</v>
      </c>
    </row>
    <row r="98" spans="1:11" x14ac:dyDescent="0.2">
      <c r="A98" s="195" t="s">
        <v>92</v>
      </c>
      <c r="B98" s="196"/>
      <c r="C98" s="196"/>
      <c r="D98" s="196"/>
      <c r="E98" s="196"/>
      <c r="F98" s="196"/>
      <c r="G98" s="196"/>
      <c r="H98" s="197"/>
      <c r="I98" s="1">
        <v>91</v>
      </c>
      <c r="J98" s="7">
        <v>0</v>
      </c>
      <c r="K98" s="7">
        <v>0</v>
      </c>
    </row>
    <row r="99" spans="1:11" x14ac:dyDescent="0.2">
      <c r="A99" s="195" t="s">
        <v>93</v>
      </c>
      <c r="B99" s="196"/>
      <c r="C99" s="196"/>
      <c r="D99" s="196"/>
      <c r="E99" s="196"/>
      <c r="F99" s="196"/>
      <c r="G99" s="196"/>
      <c r="H99" s="197"/>
      <c r="I99" s="1">
        <v>92</v>
      </c>
      <c r="J99" s="7">
        <v>26091219</v>
      </c>
      <c r="K99" s="7">
        <v>25694121</v>
      </c>
    </row>
    <row r="100" spans="1:11" x14ac:dyDescent="0.2">
      <c r="A100" s="202" t="s">
        <v>21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127">
        <f>SUM(J101:J112)</f>
        <v>232002328</v>
      </c>
      <c r="K100" s="127">
        <f>SUM(K101:K112)</f>
        <v>242225490</v>
      </c>
    </row>
    <row r="101" spans="1:11" x14ac:dyDescent="0.2">
      <c r="A101" s="195" t="s">
        <v>132</v>
      </c>
      <c r="B101" s="196"/>
      <c r="C101" s="196"/>
      <c r="D101" s="196"/>
      <c r="E101" s="196"/>
      <c r="F101" s="196"/>
      <c r="G101" s="196"/>
      <c r="H101" s="197"/>
      <c r="I101" s="1">
        <v>94</v>
      </c>
      <c r="J101" s="7">
        <v>2429074</v>
      </c>
      <c r="K101" s="7">
        <v>2858340</v>
      </c>
    </row>
    <row r="102" spans="1:11" x14ac:dyDescent="0.2">
      <c r="A102" s="195" t="s">
        <v>243</v>
      </c>
      <c r="B102" s="196"/>
      <c r="C102" s="196"/>
      <c r="D102" s="196"/>
      <c r="E102" s="196"/>
      <c r="F102" s="196"/>
      <c r="G102" s="196"/>
      <c r="H102" s="197"/>
      <c r="I102" s="1">
        <v>95</v>
      </c>
      <c r="J102" s="7">
        <v>2417350</v>
      </c>
      <c r="K102" s="7">
        <v>2349640</v>
      </c>
    </row>
    <row r="103" spans="1:11" x14ac:dyDescent="0.2">
      <c r="A103" s="195" t="s">
        <v>0</v>
      </c>
      <c r="B103" s="196"/>
      <c r="C103" s="196"/>
      <c r="D103" s="196"/>
      <c r="E103" s="196"/>
      <c r="F103" s="196"/>
      <c r="G103" s="196"/>
      <c r="H103" s="197"/>
      <c r="I103" s="1">
        <v>96</v>
      </c>
      <c r="J103" s="7">
        <v>81117807</v>
      </c>
      <c r="K103" s="7">
        <v>92768077</v>
      </c>
    </row>
    <row r="104" spans="1:11" x14ac:dyDescent="0.2">
      <c r="A104" s="195" t="s">
        <v>244</v>
      </c>
      <c r="B104" s="196"/>
      <c r="C104" s="196"/>
      <c r="D104" s="196"/>
      <c r="E104" s="196"/>
      <c r="F104" s="196"/>
      <c r="G104" s="196"/>
      <c r="H104" s="197"/>
      <c r="I104" s="1">
        <v>97</v>
      </c>
      <c r="J104" s="7">
        <v>6741010</v>
      </c>
      <c r="K104" s="7">
        <v>6204603</v>
      </c>
    </row>
    <row r="105" spans="1:11" x14ac:dyDescent="0.2">
      <c r="A105" s="195" t="s">
        <v>245</v>
      </c>
      <c r="B105" s="196"/>
      <c r="C105" s="196"/>
      <c r="D105" s="196"/>
      <c r="E105" s="196"/>
      <c r="F105" s="196"/>
      <c r="G105" s="196"/>
      <c r="H105" s="197"/>
      <c r="I105" s="1">
        <v>98</v>
      </c>
      <c r="J105" s="7">
        <v>38499660</v>
      </c>
      <c r="K105" s="7">
        <v>36705411</v>
      </c>
    </row>
    <row r="106" spans="1:11" x14ac:dyDescent="0.2">
      <c r="A106" s="195" t="s">
        <v>246</v>
      </c>
      <c r="B106" s="196"/>
      <c r="C106" s="196"/>
      <c r="D106" s="196"/>
      <c r="E106" s="196"/>
      <c r="F106" s="196"/>
      <c r="G106" s="196"/>
      <c r="H106" s="197"/>
      <c r="I106" s="1">
        <v>99</v>
      </c>
      <c r="J106" s="7">
        <v>70973241</v>
      </c>
      <c r="K106" s="7">
        <v>70973241</v>
      </c>
    </row>
    <row r="107" spans="1:11" x14ac:dyDescent="0.2">
      <c r="A107" s="195" t="s">
        <v>94</v>
      </c>
      <c r="B107" s="196"/>
      <c r="C107" s="196"/>
      <c r="D107" s="196"/>
      <c r="E107" s="196"/>
      <c r="F107" s="196"/>
      <c r="G107" s="196"/>
      <c r="H107" s="197"/>
      <c r="I107" s="1">
        <v>100</v>
      </c>
      <c r="J107" s="7">
        <v>302688</v>
      </c>
      <c r="K107" s="7">
        <v>311493</v>
      </c>
    </row>
    <row r="108" spans="1:11" x14ac:dyDescent="0.2">
      <c r="A108" s="195" t="s">
        <v>95</v>
      </c>
      <c r="B108" s="196"/>
      <c r="C108" s="196"/>
      <c r="D108" s="196"/>
      <c r="E108" s="196"/>
      <c r="F108" s="196"/>
      <c r="G108" s="196"/>
      <c r="H108" s="197"/>
      <c r="I108" s="1">
        <v>101</v>
      </c>
      <c r="J108" s="7">
        <v>9179364</v>
      </c>
      <c r="K108" s="7">
        <v>9515113</v>
      </c>
    </row>
    <row r="109" spans="1:11" x14ac:dyDescent="0.2">
      <c r="A109" s="195" t="s">
        <v>96</v>
      </c>
      <c r="B109" s="196"/>
      <c r="C109" s="196"/>
      <c r="D109" s="196"/>
      <c r="E109" s="196"/>
      <c r="F109" s="196"/>
      <c r="G109" s="196"/>
      <c r="H109" s="197"/>
      <c r="I109" s="1">
        <v>102</v>
      </c>
      <c r="J109" s="7">
        <v>14619969</v>
      </c>
      <c r="K109" s="7">
        <v>12885679</v>
      </c>
    </row>
    <row r="110" spans="1:11" x14ac:dyDescent="0.2">
      <c r="A110" s="195" t="s">
        <v>99</v>
      </c>
      <c r="B110" s="196"/>
      <c r="C110" s="196"/>
      <c r="D110" s="196"/>
      <c r="E110" s="196"/>
      <c r="F110" s="196"/>
      <c r="G110" s="196"/>
      <c r="H110" s="197"/>
      <c r="I110" s="1">
        <v>103</v>
      </c>
      <c r="J110" s="7">
        <v>0</v>
      </c>
      <c r="K110" s="7">
        <v>0</v>
      </c>
    </row>
    <row r="111" spans="1:11" x14ac:dyDescent="0.2">
      <c r="A111" s="195" t="s">
        <v>97</v>
      </c>
      <c r="B111" s="196"/>
      <c r="C111" s="196"/>
      <c r="D111" s="196"/>
      <c r="E111" s="196"/>
      <c r="F111" s="196"/>
      <c r="G111" s="196"/>
      <c r="H111" s="197"/>
      <c r="I111" s="1">
        <v>104</v>
      </c>
      <c r="J111" s="7">
        <v>0</v>
      </c>
      <c r="K111" s="7">
        <v>0</v>
      </c>
    </row>
    <row r="112" spans="1:11" x14ac:dyDescent="0.2">
      <c r="A112" s="195" t="s">
        <v>98</v>
      </c>
      <c r="B112" s="196"/>
      <c r="C112" s="196"/>
      <c r="D112" s="196"/>
      <c r="E112" s="196"/>
      <c r="F112" s="196"/>
      <c r="G112" s="196"/>
      <c r="H112" s="197"/>
      <c r="I112" s="1">
        <v>105</v>
      </c>
      <c r="J112" s="7">
        <v>5722165</v>
      </c>
      <c r="K112" s="7">
        <v>7653893</v>
      </c>
    </row>
    <row r="113" spans="1:11" x14ac:dyDescent="0.2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128">
        <v>34247133</v>
      </c>
      <c r="K113" s="128">
        <v>40827623</v>
      </c>
    </row>
    <row r="114" spans="1:11" x14ac:dyDescent="0.2">
      <c r="A114" s="202" t="s">
        <v>25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127">
        <f>J69+J86+J90+J100+J113</f>
        <v>475012727</v>
      </c>
      <c r="K114" s="127">
        <f>K69+K86+K90+K100+K113</f>
        <v>461815254</v>
      </c>
    </row>
    <row r="115" spans="1:11" x14ac:dyDescent="0.2">
      <c r="A115" s="229" t="s">
        <v>57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>
        <v>48563482</v>
      </c>
      <c r="K115" s="8">
        <f>K67</f>
        <v>49243587</v>
      </c>
    </row>
    <row r="116" spans="1:11" x14ac:dyDescent="0.2">
      <c r="A116" s="219" t="s">
        <v>310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 x14ac:dyDescent="0.2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35"/>
      <c r="J117" s="235"/>
      <c r="K117" s="236"/>
    </row>
    <row r="118" spans="1:11" x14ac:dyDescent="0.2">
      <c r="A118" s="195" t="s">
        <v>8</v>
      </c>
      <c r="B118" s="196"/>
      <c r="C118" s="196"/>
      <c r="D118" s="196"/>
      <c r="E118" s="196"/>
      <c r="F118" s="196"/>
      <c r="G118" s="196"/>
      <c r="H118" s="197"/>
      <c r="I118" s="1">
        <v>109</v>
      </c>
      <c r="J118" s="7"/>
      <c r="K118" s="7"/>
    </row>
    <row r="119" spans="1:11" x14ac:dyDescent="0.2">
      <c r="A119" s="237" t="s">
        <v>9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/>
      <c r="K119" s="8"/>
    </row>
    <row r="120" spans="1:11" x14ac:dyDescent="0.2">
      <c r="A120" s="225" t="s">
        <v>311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x14ac:dyDescent="0.2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mergeCells count="121">
    <mergeCell ref="A120:K120"/>
    <mergeCell ref="A121:K121"/>
    <mergeCell ref="A115:H115"/>
    <mergeCell ref="A116:K116"/>
    <mergeCell ref="A117:K117"/>
    <mergeCell ref="A118:H118"/>
    <mergeCell ref="A119:H119"/>
    <mergeCell ref="A114:H114"/>
    <mergeCell ref="A113:H113"/>
    <mergeCell ref="A112:H112"/>
    <mergeCell ref="A108:H108"/>
    <mergeCell ref="A102:H102"/>
    <mergeCell ref="A105:H105"/>
    <mergeCell ref="A103:H103"/>
    <mergeCell ref="A104:H104"/>
    <mergeCell ref="A107:H107"/>
    <mergeCell ref="A109:H109"/>
    <mergeCell ref="A85:H85"/>
    <mergeCell ref="A86:H86"/>
    <mergeCell ref="A92:H92"/>
    <mergeCell ref="A88:H88"/>
    <mergeCell ref="A90:H90"/>
    <mergeCell ref="A91:H91"/>
    <mergeCell ref="A87:H87"/>
    <mergeCell ref="A89:H89"/>
    <mergeCell ref="A60:H60"/>
    <mergeCell ref="A63:H63"/>
    <mergeCell ref="A62:H62"/>
    <mergeCell ref="A61:H61"/>
    <mergeCell ref="A84:H84"/>
    <mergeCell ref="A106:H106"/>
    <mergeCell ref="A110:H110"/>
    <mergeCell ref="A111:H111"/>
    <mergeCell ref="A98:H98"/>
    <mergeCell ref="A101:H101"/>
    <mergeCell ref="A100:H100"/>
    <mergeCell ref="A99:H99"/>
    <mergeCell ref="A97:H97"/>
    <mergeCell ref="A93:H93"/>
    <mergeCell ref="A94:H94"/>
    <mergeCell ref="A96:H96"/>
    <mergeCell ref="A95:H95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74:H74"/>
    <mergeCell ref="A70:H70"/>
    <mergeCell ref="A71:H71"/>
    <mergeCell ref="A73:H73"/>
    <mergeCell ref="A72:H72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43:H43"/>
    <mergeCell ref="A48:H48"/>
    <mergeCell ref="A54:H54"/>
    <mergeCell ref="A49:H49"/>
    <mergeCell ref="A50:H50"/>
    <mergeCell ref="A51:H51"/>
    <mergeCell ref="A52:H52"/>
    <mergeCell ref="A53:H53"/>
    <mergeCell ref="A67:H67"/>
    <mergeCell ref="A58:H58"/>
    <mergeCell ref="A64:H64"/>
    <mergeCell ref="A65:H65"/>
    <mergeCell ref="A66:H66"/>
    <mergeCell ref="A59:H59"/>
    <mergeCell ref="A1:K1"/>
    <mergeCell ref="A2:K2"/>
    <mergeCell ref="A3:K3"/>
    <mergeCell ref="A4:H4"/>
    <mergeCell ref="A41:H41"/>
    <mergeCell ref="A35:H35"/>
    <mergeCell ref="A36:H36"/>
    <mergeCell ref="A37:H37"/>
    <mergeCell ref="A38:H38"/>
    <mergeCell ref="A39:H39"/>
    <mergeCell ref="A40:H40"/>
    <mergeCell ref="A27:H27"/>
    <mergeCell ref="A28:H28"/>
    <mergeCell ref="A29:H29"/>
    <mergeCell ref="A30:H30"/>
    <mergeCell ref="A34:H34"/>
    <mergeCell ref="A31:H31"/>
    <mergeCell ref="A33:H33"/>
    <mergeCell ref="A32:H32"/>
    <mergeCell ref="A25:H25"/>
    <mergeCell ref="A26:H26"/>
    <mergeCell ref="A24:H24"/>
    <mergeCell ref="A23:H23"/>
    <mergeCell ref="A5:H5"/>
    <mergeCell ref="A22:H22"/>
    <mergeCell ref="A7:H7"/>
    <mergeCell ref="A8:H8"/>
    <mergeCell ref="A11:H11"/>
    <mergeCell ref="A16:H16"/>
    <mergeCell ref="A9:H9"/>
    <mergeCell ref="A12:H12"/>
    <mergeCell ref="A10:H10"/>
    <mergeCell ref="A13:H13"/>
    <mergeCell ref="A17:H17"/>
    <mergeCell ref="A18:H18"/>
    <mergeCell ref="A20:H20"/>
    <mergeCell ref="A6:K6"/>
    <mergeCell ref="A21:H21"/>
    <mergeCell ref="A15:H15"/>
    <mergeCell ref="A19:H19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:K67 J86:K115 J79:K84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71"/>
  <sheetViews>
    <sheetView view="pageBreakPreview" zoomScale="110" zoomScaleNormal="100" workbookViewId="0">
      <selection activeCell="M58" sqref="M58:M66"/>
    </sheetView>
  </sheetViews>
  <sheetFormatPr defaultRowHeight="12.75" x14ac:dyDescent="0.2"/>
  <cols>
    <col min="1" max="9" width="9.140625" style="47"/>
    <col min="10" max="10" width="11.5703125" style="47" customWidth="1"/>
    <col min="11" max="11" width="11.7109375" style="47" customWidth="1"/>
    <col min="12" max="12" width="9.85546875" style="47" customWidth="1"/>
    <col min="13" max="13" width="10.28515625" style="47" customWidth="1"/>
    <col min="14" max="16384" width="9.140625" style="47"/>
  </cols>
  <sheetData>
    <row r="1" spans="1:13" ht="12.75" customHeight="1" x14ac:dyDescent="0.2">
      <c r="A1" s="211" t="s">
        <v>154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 customHeight="1" x14ac:dyDescent="0.2">
      <c r="A2" s="240" t="str">
        <f>+CONCATENATE("u razdoblju ", "od ", TEXT('OPĆI PODACI'!E2,"dd.mm.yyyy."), " do ",TEXT('OPĆI PODACI'!H2,"dd.mm.yyyy.") )</f>
        <v>u razdoblju od 01.01.2018. do 30.09.2018.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 x14ac:dyDescent="0.2">
      <c r="A3" s="241" t="s">
        <v>333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 x14ac:dyDescent="0.2">
      <c r="A4" s="243" t="s">
        <v>59</v>
      </c>
      <c r="B4" s="243"/>
      <c r="C4" s="243"/>
      <c r="D4" s="243"/>
      <c r="E4" s="243"/>
      <c r="F4" s="243"/>
      <c r="G4" s="243"/>
      <c r="H4" s="243"/>
      <c r="I4" s="52" t="s">
        <v>279</v>
      </c>
      <c r="J4" s="242" t="s">
        <v>319</v>
      </c>
      <c r="K4" s="242"/>
      <c r="L4" s="242" t="s">
        <v>320</v>
      </c>
      <c r="M4" s="242"/>
    </row>
    <row r="5" spans="1:13" ht="22.5" x14ac:dyDescent="0.2">
      <c r="A5" s="243"/>
      <c r="B5" s="243"/>
      <c r="C5" s="243"/>
      <c r="D5" s="243"/>
      <c r="E5" s="243"/>
      <c r="F5" s="243"/>
      <c r="G5" s="243"/>
      <c r="H5" s="243"/>
      <c r="I5" s="52"/>
      <c r="J5" s="54" t="s">
        <v>314</v>
      </c>
      <c r="K5" s="54" t="s">
        <v>315</v>
      </c>
      <c r="L5" s="54" t="s">
        <v>314</v>
      </c>
      <c r="M5" s="54" t="s">
        <v>315</v>
      </c>
    </row>
    <row r="6" spans="1:13" x14ac:dyDescent="0.2">
      <c r="A6" s="242">
        <v>1</v>
      </c>
      <c r="B6" s="242"/>
      <c r="C6" s="242"/>
      <c r="D6" s="242"/>
      <c r="E6" s="242"/>
      <c r="F6" s="242"/>
      <c r="G6" s="242"/>
      <c r="H6" s="242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x14ac:dyDescent="0.2">
      <c r="A7" s="199" t="s">
        <v>26</v>
      </c>
      <c r="B7" s="200"/>
      <c r="C7" s="200"/>
      <c r="D7" s="200"/>
      <c r="E7" s="200"/>
      <c r="F7" s="200"/>
      <c r="G7" s="200"/>
      <c r="H7" s="201"/>
      <c r="I7" s="3">
        <v>111</v>
      </c>
      <c r="J7" s="126">
        <f>SUM(J8:J9)</f>
        <v>160799046</v>
      </c>
      <c r="K7" s="126">
        <f>SUM(K8:K9)</f>
        <v>63842312</v>
      </c>
      <c r="L7" s="126">
        <f>SUM(L8:L9)</f>
        <v>136439703</v>
      </c>
      <c r="M7" s="126">
        <f>SUM(M8:M9)</f>
        <v>44116876</v>
      </c>
    </row>
    <row r="8" spans="1:13" x14ac:dyDescent="0.2">
      <c r="A8" s="202" t="s">
        <v>152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158508415</v>
      </c>
      <c r="K8" s="7">
        <v>63313909</v>
      </c>
      <c r="L8" s="7">
        <v>131813616</v>
      </c>
      <c r="M8" s="7">
        <v>43373954</v>
      </c>
    </row>
    <row r="9" spans="1:13" x14ac:dyDescent="0.2">
      <c r="A9" s="202" t="s">
        <v>103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2290631</v>
      </c>
      <c r="K9" s="7">
        <v>528403</v>
      </c>
      <c r="L9" s="7">
        <v>4626087</v>
      </c>
      <c r="M9" s="7">
        <v>742922</v>
      </c>
    </row>
    <row r="10" spans="1:13" x14ac:dyDescent="0.2">
      <c r="A10" s="202" t="s">
        <v>12</v>
      </c>
      <c r="B10" s="203"/>
      <c r="C10" s="203"/>
      <c r="D10" s="203"/>
      <c r="E10" s="203"/>
      <c r="F10" s="203"/>
      <c r="G10" s="203"/>
      <c r="H10" s="204"/>
      <c r="I10" s="1">
        <v>114</v>
      </c>
      <c r="J10" s="48">
        <f>J11+J12+J16+J20+J21+J22+J25+J26</f>
        <v>141023989</v>
      </c>
      <c r="K10" s="48">
        <f>K11+K12+K16+K20+K21+K22+K25+K26</f>
        <v>56805767</v>
      </c>
      <c r="L10" s="48">
        <f>L11+L12+L16+L20+L21+L22+L25+L26</f>
        <v>127071238</v>
      </c>
      <c r="M10" s="48">
        <f>M11+M12+M16+M20+M21+M22+M25+M26</f>
        <v>38983650</v>
      </c>
    </row>
    <row r="11" spans="1:13" x14ac:dyDescent="0.2">
      <c r="A11" s="202" t="s">
        <v>104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x14ac:dyDescent="0.2">
      <c r="A12" s="202" t="s">
        <v>22</v>
      </c>
      <c r="B12" s="203"/>
      <c r="C12" s="203"/>
      <c r="D12" s="203"/>
      <c r="E12" s="203"/>
      <c r="F12" s="203"/>
      <c r="G12" s="203"/>
      <c r="H12" s="204"/>
      <c r="I12" s="1">
        <v>116</v>
      </c>
      <c r="J12" s="48">
        <f>SUM(J13:J15)</f>
        <v>55466194</v>
      </c>
      <c r="K12" s="48">
        <f>SUM(K13:K15)</f>
        <v>26937524</v>
      </c>
      <c r="L12" s="48">
        <f>SUM(L13:L15)</f>
        <v>44675767</v>
      </c>
      <c r="M12" s="48">
        <f>SUM(M13:M15)</f>
        <v>10776319</v>
      </c>
    </row>
    <row r="13" spans="1:13" x14ac:dyDescent="0.2">
      <c r="A13" s="195" t="s">
        <v>146</v>
      </c>
      <c r="B13" s="196"/>
      <c r="C13" s="196"/>
      <c r="D13" s="196"/>
      <c r="E13" s="196"/>
      <c r="F13" s="196"/>
      <c r="G13" s="196"/>
      <c r="H13" s="197"/>
      <c r="I13" s="1">
        <v>117</v>
      </c>
      <c r="J13" s="7">
        <v>5776776</v>
      </c>
      <c r="K13" s="7">
        <v>2149963</v>
      </c>
      <c r="L13" s="7">
        <v>5484134</v>
      </c>
      <c r="M13" s="7">
        <v>1766180</v>
      </c>
    </row>
    <row r="14" spans="1:13" x14ac:dyDescent="0.2">
      <c r="A14" s="195" t="s">
        <v>147</v>
      </c>
      <c r="B14" s="196"/>
      <c r="C14" s="196"/>
      <c r="D14" s="196"/>
      <c r="E14" s="196"/>
      <c r="F14" s="196"/>
      <c r="G14" s="196"/>
      <c r="H14" s="197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x14ac:dyDescent="0.2">
      <c r="A15" s="195" t="s">
        <v>61</v>
      </c>
      <c r="B15" s="196"/>
      <c r="C15" s="196"/>
      <c r="D15" s="196"/>
      <c r="E15" s="196"/>
      <c r="F15" s="196"/>
      <c r="G15" s="196"/>
      <c r="H15" s="197"/>
      <c r="I15" s="1">
        <v>119</v>
      </c>
      <c r="J15" s="7">
        <v>49689418</v>
      </c>
      <c r="K15" s="7">
        <v>24787561</v>
      </c>
      <c r="L15" s="7">
        <v>39191633</v>
      </c>
      <c r="M15" s="7">
        <v>9010139</v>
      </c>
    </row>
    <row r="16" spans="1:13" x14ac:dyDescent="0.2">
      <c r="A16" s="202" t="s">
        <v>23</v>
      </c>
      <c r="B16" s="203"/>
      <c r="C16" s="203"/>
      <c r="D16" s="203"/>
      <c r="E16" s="203"/>
      <c r="F16" s="203"/>
      <c r="G16" s="203"/>
      <c r="H16" s="204"/>
      <c r="I16" s="1">
        <v>120</v>
      </c>
      <c r="J16" s="48">
        <f>SUM(J17:J19)</f>
        <v>65001265</v>
      </c>
      <c r="K16" s="48">
        <f>SUM(K17:K19)</f>
        <v>22795946</v>
      </c>
      <c r="L16" s="48">
        <f>SUM(L17:L19)</f>
        <v>63112671</v>
      </c>
      <c r="M16" s="48">
        <f>SUM(M17:M19)</f>
        <v>20891322</v>
      </c>
    </row>
    <row r="17" spans="1:13" x14ac:dyDescent="0.2">
      <c r="A17" s="195" t="s">
        <v>62</v>
      </c>
      <c r="B17" s="196"/>
      <c r="C17" s="196"/>
      <c r="D17" s="196"/>
      <c r="E17" s="196"/>
      <c r="F17" s="196"/>
      <c r="G17" s="196"/>
      <c r="H17" s="197"/>
      <c r="I17" s="1">
        <v>121</v>
      </c>
      <c r="J17" s="7">
        <v>34530439</v>
      </c>
      <c r="K17" s="7">
        <v>11529079</v>
      </c>
      <c r="L17" s="7">
        <v>39675828</v>
      </c>
      <c r="M17" s="7">
        <v>13226611.548892722</v>
      </c>
    </row>
    <row r="18" spans="1:13" x14ac:dyDescent="0.2">
      <c r="A18" s="195" t="s">
        <v>63</v>
      </c>
      <c r="B18" s="196"/>
      <c r="C18" s="196"/>
      <c r="D18" s="196"/>
      <c r="E18" s="196"/>
      <c r="F18" s="196"/>
      <c r="G18" s="196"/>
      <c r="H18" s="197"/>
      <c r="I18" s="1">
        <v>122</v>
      </c>
      <c r="J18" s="7">
        <v>22039886</v>
      </c>
      <c r="K18" s="7">
        <v>8672239</v>
      </c>
      <c r="L18" s="7">
        <v>15458814</v>
      </c>
      <c r="M18" s="7">
        <v>5056366.4511072803</v>
      </c>
    </row>
    <row r="19" spans="1:13" x14ac:dyDescent="0.2">
      <c r="A19" s="195" t="s">
        <v>64</v>
      </c>
      <c r="B19" s="196"/>
      <c r="C19" s="196"/>
      <c r="D19" s="196"/>
      <c r="E19" s="196"/>
      <c r="F19" s="196"/>
      <c r="G19" s="196"/>
      <c r="H19" s="197"/>
      <c r="I19" s="1">
        <v>123</v>
      </c>
      <c r="J19" s="7">
        <v>8430940</v>
      </c>
      <c r="K19" s="7">
        <v>2594628</v>
      </c>
      <c r="L19" s="7">
        <v>7978029</v>
      </c>
      <c r="M19" s="7">
        <v>2608344</v>
      </c>
    </row>
    <row r="20" spans="1:13" x14ac:dyDescent="0.2">
      <c r="A20" s="202" t="s">
        <v>105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5795306</v>
      </c>
      <c r="K20" s="7">
        <v>1977276</v>
      </c>
      <c r="L20" s="7">
        <v>6303987</v>
      </c>
      <c r="M20" s="7">
        <v>2174647</v>
      </c>
    </row>
    <row r="21" spans="1:13" x14ac:dyDescent="0.2">
      <c r="A21" s="202" t="s">
        <v>106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11537715</v>
      </c>
      <c r="K21" s="7">
        <v>3681369</v>
      </c>
      <c r="L21" s="7">
        <v>9943676</v>
      </c>
      <c r="M21" s="7">
        <v>3437482</v>
      </c>
    </row>
    <row r="22" spans="1:13" x14ac:dyDescent="0.2">
      <c r="A22" s="202" t="s">
        <v>24</v>
      </c>
      <c r="B22" s="203"/>
      <c r="C22" s="203"/>
      <c r="D22" s="203"/>
      <c r="E22" s="203"/>
      <c r="F22" s="203"/>
      <c r="G22" s="203"/>
      <c r="H22" s="204"/>
      <c r="I22" s="1">
        <v>126</v>
      </c>
      <c r="J22" s="48">
        <f>SUM(J23:J24)</f>
        <v>2631811</v>
      </c>
      <c r="K22" s="48">
        <f>SUM(K23:K24)</f>
        <v>1018181</v>
      </c>
      <c r="L22" s="48">
        <f>SUM(L23:L24)</f>
        <v>2574557</v>
      </c>
      <c r="M22" s="48">
        <f>SUM(M23:M24)</f>
        <v>1567686</v>
      </c>
    </row>
    <row r="23" spans="1:13" x14ac:dyDescent="0.2">
      <c r="A23" s="195" t="s">
        <v>137</v>
      </c>
      <c r="B23" s="196"/>
      <c r="C23" s="196"/>
      <c r="D23" s="196"/>
      <c r="E23" s="196"/>
      <c r="F23" s="196"/>
      <c r="G23" s="196"/>
      <c r="H23" s="19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x14ac:dyDescent="0.2">
      <c r="A24" s="195" t="s">
        <v>138</v>
      </c>
      <c r="B24" s="196"/>
      <c r="C24" s="196"/>
      <c r="D24" s="196"/>
      <c r="E24" s="196"/>
      <c r="F24" s="196"/>
      <c r="G24" s="196"/>
      <c r="H24" s="197"/>
      <c r="I24" s="1">
        <v>128</v>
      </c>
      <c r="J24" s="7">
        <v>2631811</v>
      </c>
      <c r="K24" s="7">
        <v>1018181</v>
      </c>
      <c r="L24" s="7">
        <v>2574557</v>
      </c>
      <c r="M24" s="7">
        <v>1567686</v>
      </c>
    </row>
    <row r="25" spans="1:13" x14ac:dyDescent="0.2">
      <c r="A25" s="202" t="s">
        <v>107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x14ac:dyDescent="0.2">
      <c r="A26" s="202" t="s">
        <v>50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591698</v>
      </c>
      <c r="K26" s="7">
        <v>395471</v>
      </c>
      <c r="L26" s="7">
        <v>460580</v>
      </c>
      <c r="M26" s="7">
        <v>136194</v>
      </c>
    </row>
    <row r="27" spans="1:13" x14ac:dyDescent="0.2">
      <c r="A27" s="202" t="s">
        <v>213</v>
      </c>
      <c r="B27" s="203"/>
      <c r="C27" s="203"/>
      <c r="D27" s="203"/>
      <c r="E27" s="203"/>
      <c r="F27" s="203"/>
      <c r="G27" s="203"/>
      <c r="H27" s="204"/>
      <c r="I27" s="1">
        <v>131</v>
      </c>
      <c r="J27" s="48">
        <f>SUM(J28:J32)</f>
        <v>3347228</v>
      </c>
      <c r="K27" s="48">
        <f>SUM(K28:K32)</f>
        <v>-2879757</v>
      </c>
      <c r="L27" s="48">
        <f>SUM(L28:L32)</f>
        <v>5128971</v>
      </c>
      <c r="M27" s="48">
        <f>SUM(M28:M32)</f>
        <v>25217</v>
      </c>
    </row>
    <row r="28" spans="1:13" x14ac:dyDescent="0.2">
      <c r="A28" s="202" t="s">
        <v>227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>
        <v>0</v>
      </c>
      <c r="K28" s="7">
        <v>0</v>
      </c>
      <c r="L28" s="7">
        <v>240633</v>
      </c>
      <c r="M28" s="7">
        <v>239619</v>
      </c>
    </row>
    <row r="29" spans="1:13" x14ac:dyDescent="0.2">
      <c r="A29" s="202" t="s">
        <v>155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3306068</v>
      </c>
      <c r="K29" s="7">
        <v>-2920917</v>
      </c>
      <c r="L29" s="7">
        <v>4888336</v>
      </c>
      <c r="M29" s="7">
        <v>-214402</v>
      </c>
    </row>
    <row r="30" spans="1:13" x14ac:dyDescent="0.2">
      <c r="A30" s="202" t="s">
        <v>139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x14ac:dyDescent="0.2">
      <c r="A31" s="202" t="s">
        <v>223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x14ac:dyDescent="0.2">
      <c r="A32" s="202" t="s">
        <v>140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>
        <v>41160</v>
      </c>
      <c r="K32" s="7">
        <v>41160</v>
      </c>
      <c r="L32" s="7">
        <v>2</v>
      </c>
      <c r="M32" s="7">
        <v>0</v>
      </c>
    </row>
    <row r="33" spans="1:15" x14ac:dyDescent="0.2">
      <c r="A33" s="202" t="s">
        <v>214</v>
      </c>
      <c r="B33" s="203"/>
      <c r="C33" s="203"/>
      <c r="D33" s="203"/>
      <c r="E33" s="203"/>
      <c r="F33" s="203"/>
      <c r="G33" s="203"/>
      <c r="H33" s="204"/>
      <c r="I33" s="1">
        <v>137</v>
      </c>
      <c r="J33" s="48">
        <f>SUM(J34:J37)</f>
        <v>10884027</v>
      </c>
      <c r="K33" s="48">
        <f>SUM(K34:K37)</f>
        <v>3612150</v>
      </c>
      <c r="L33" s="48">
        <f>SUM(L34:L37)</f>
        <v>11734521</v>
      </c>
      <c r="M33" s="48">
        <f>SUM(M34:M37)</f>
        <v>4855163</v>
      </c>
    </row>
    <row r="34" spans="1:15" x14ac:dyDescent="0.2">
      <c r="A34" s="202" t="s">
        <v>66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>
        <v>110233</v>
      </c>
      <c r="K34" s="7">
        <v>-115080</v>
      </c>
      <c r="L34" s="7">
        <v>229073</v>
      </c>
      <c r="M34" s="7">
        <v>584</v>
      </c>
    </row>
    <row r="35" spans="1:15" x14ac:dyDescent="0.2">
      <c r="A35" s="202" t="s">
        <v>65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9425112</v>
      </c>
      <c r="K35" s="7">
        <v>3289993</v>
      </c>
      <c r="L35" s="7">
        <v>10798620</v>
      </c>
      <c r="M35" s="7">
        <v>4682553</v>
      </c>
    </row>
    <row r="36" spans="1:15" x14ac:dyDescent="0.2">
      <c r="A36" s="202" t="s">
        <v>224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>
        <v>197555</v>
      </c>
      <c r="K36" s="7">
        <v>130188</v>
      </c>
      <c r="L36" s="7">
        <v>186686</v>
      </c>
      <c r="M36" s="7">
        <v>0</v>
      </c>
    </row>
    <row r="37" spans="1:15" x14ac:dyDescent="0.2">
      <c r="A37" s="202" t="s">
        <v>67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>
        <v>1151127</v>
      </c>
      <c r="K37" s="7">
        <v>307049</v>
      </c>
      <c r="L37" s="7">
        <v>520142</v>
      </c>
      <c r="M37" s="7">
        <v>172026</v>
      </c>
    </row>
    <row r="38" spans="1:15" x14ac:dyDescent="0.2">
      <c r="A38" s="202" t="s">
        <v>195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5" x14ac:dyDescent="0.2">
      <c r="A39" s="202" t="s">
        <v>196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5" x14ac:dyDescent="0.2">
      <c r="A40" s="202" t="s">
        <v>225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5" x14ac:dyDescent="0.2">
      <c r="A41" s="202" t="s">
        <v>226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5" x14ac:dyDescent="0.2">
      <c r="A42" s="202" t="s">
        <v>215</v>
      </c>
      <c r="B42" s="203"/>
      <c r="C42" s="203"/>
      <c r="D42" s="203"/>
      <c r="E42" s="203"/>
      <c r="F42" s="203"/>
      <c r="G42" s="203"/>
      <c r="H42" s="204"/>
      <c r="I42" s="1">
        <v>146</v>
      </c>
      <c r="J42" s="48">
        <f>J7+J27+J38+J40</f>
        <v>164146274</v>
      </c>
      <c r="K42" s="48">
        <f>K7+K27+K38+K40</f>
        <v>60962555</v>
      </c>
      <c r="L42" s="48">
        <f>L7+L27+L38+L40</f>
        <v>141568674</v>
      </c>
      <c r="M42" s="48">
        <f>M7+M27+M38+M40</f>
        <v>44142093</v>
      </c>
      <c r="O42" s="125"/>
    </row>
    <row r="43" spans="1:15" x14ac:dyDescent="0.2">
      <c r="A43" s="202" t="s">
        <v>216</v>
      </c>
      <c r="B43" s="203"/>
      <c r="C43" s="203"/>
      <c r="D43" s="203"/>
      <c r="E43" s="203"/>
      <c r="F43" s="203"/>
      <c r="G43" s="203"/>
      <c r="H43" s="204"/>
      <c r="I43" s="1">
        <v>147</v>
      </c>
      <c r="J43" s="48">
        <f>J10+J33+J39+J41</f>
        <v>151908016</v>
      </c>
      <c r="K43" s="48">
        <f>K10+K33+K39+K41</f>
        <v>60417917</v>
      </c>
      <c r="L43" s="48">
        <f>L10+L33+L39+L41</f>
        <v>138805759</v>
      </c>
      <c r="M43" s="48">
        <f>M10+M33+M39+M41</f>
        <v>43838813</v>
      </c>
      <c r="O43" s="125"/>
    </row>
    <row r="44" spans="1:15" x14ac:dyDescent="0.2">
      <c r="A44" s="202" t="s">
        <v>236</v>
      </c>
      <c r="B44" s="203"/>
      <c r="C44" s="203"/>
      <c r="D44" s="203"/>
      <c r="E44" s="203"/>
      <c r="F44" s="203"/>
      <c r="G44" s="203"/>
      <c r="H44" s="204"/>
      <c r="I44" s="1">
        <v>148</v>
      </c>
      <c r="J44" s="48">
        <f>J42-J43</f>
        <v>12238258</v>
      </c>
      <c r="K44" s="48">
        <f>K42-K43</f>
        <v>544638</v>
      </c>
      <c r="L44" s="48">
        <f>L42-L43</f>
        <v>2762915</v>
      </c>
      <c r="M44" s="48">
        <f>M42-M43</f>
        <v>303280</v>
      </c>
    </row>
    <row r="45" spans="1:15" x14ac:dyDescent="0.2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48">
        <f>IF(J42&gt;J43,J42-J43,0)</f>
        <v>12238258</v>
      </c>
      <c r="K45" s="48">
        <f>IF(K42&gt;K43,K42-K43,0)</f>
        <v>544638</v>
      </c>
      <c r="L45" s="48">
        <f>IF(L42&gt;L43,L42-L43,0)</f>
        <v>2762915</v>
      </c>
      <c r="M45" s="48">
        <f>IF(M42&gt;M43,M42-M43,0)</f>
        <v>303280</v>
      </c>
    </row>
    <row r="46" spans="1:15" x14ac:dyDescent="0.2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48">
        <f>IF(J43&gt;J42,J43-J42,0)</f>
        <v>0</v>
      </c>
      <c r="K46" s="48">
        <f>IF(K43&gt;K42,K43-K42,0)</f>
        <v>0</v>
      </c>
      <c r="L46" s="48">
        <f>IF(L43&gt;L42,L43-L42,0)</f>
        <v>0</v>
      </c>
      <c r="M46" s="48">
        <f>IF(M43&gt;M42,M43-M42,0)</f>
        <v>0</v>
      </c>
    </row>
    <row r="47" spans="1:15" x14ac:dyDescent="0.2">
      <c r="A47" s="202" t="s">
        <v>217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>
        <v>-595703</v>
      </c>
      <c r="K47" s="7">
        <v>-186825</v>
      </c>
      <c r="L47" s="7">
        <v>-397098</v>
      </c>
      <c r="M47" s="7">
        <v>0</v>
      </c>
    </row>
    <row r="48" spans="1:15" x14ac:dyDescent="0.2">
      <c r="A48" s="202" t="s">
        <v>237</v>
      </c>
      <c r="B48" s="203"/>
      <c r="C48" s="203"/>
      <c r="D48" s="203"/>
      <c r="E48" s="203"/>
      <c r="F48" s="203"/>
      <c r="G48" s="203"/>
      <c r="H48" s="204"/>
      <c r="I48" s="1">
        <v>152</v>
      </c>
      <c r="J48" s="48">
        <f>J44-J47</f>
        <v>12833961</v>
      </c>
      <c r="K48" s="48">
        <f>K44-K47</f>
        <v>731463</v>
      </c>
      <c r="L48" s="48">
        <f>L44-L47</f>
        <v>3160013</v>
      </c>
      <c r="M48" s="48">
        <f>M44-M47</f>
        <v>303280</v>
      </c>
    </row>
    <row r="49" spans="1:13" x14ac:dyDescent="0.2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48">
        <f>IF(J48&gt;0,J48,0)</f>
        <v>12833961</v>
      </c>
      <c r="K49" s="48">
        <f>IF(K48&gt;0,K48,0)</f>
        <v>731463</v>
      </c>
      <c r="L49" s="48">
        <f>IF(L48&gt;0,L48,0)</f>
        <v>3160013</v>
      </c>
      <c r="M49" s="48">
        <f>IF(M48&gt;0,M48,0)</f>
        <v>303280</v>
      </c>
    </row>
    <row r="50" spans="1:13" x14ac:dyDescent="0.2">
      <c r="A50" s="254" t="s">
        <v>220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 x14ac:dyDescent="0.2">
      <c r="A51" s="219" t="s">
        <v>312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</row>
    <row r="52" spans="1:13" ht="12.75" customHeight="1" x14ac:dyDescent="0.2">
      <c r="A52" s="199" t="s">
        <v>187</v>
      </c>
      <c r="B52" s="200"/>
      <c r="C52" s="200"/>
      <c r="D52" s="200"/>
      <c r="E52" s="200"/>
      <c r="F52" s="200"/>
      <c r="G52" s="200"/>
      <c r="H52" s="200"/>
      <c r="I52" s="49"/>
      <c r="J52" s="49"/>
      <c r="K52" s="49"/>
      <c r="L52" s="49"/>
      <c r="M52" s="56"/>
    </row>
    <row r="53" spans="1:13" x14ac:dyDescent="0.2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x14ac:dyDescent="0.2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 x14ac:dyDescent="0.2">
      <c r="A55" s="219" t="s">
        <v>189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 x14ac:dyDescent="0.2">
      <c r="A56" s="199" t="s">
        <v>204</v>
      </c>
      <c r="B56" s="200"/>
      <c r="C56" s="200"/>
      <c r="D56" s="200"/>
      <c r="E56" s="200"/>
      <c r="F56" s="200"/>
      <c r="G56" s="200"/>
      <c r="H56" s="201"/>
      <c r="I56" s="9">
        <v>157</v>
      </c>
      <c r="J56" s="6">
        <f>J48</f>
        <v>12833961</v>
      </c>
      <c r="K56" s="6">
        <f>K48</f>
        <v>731463</v>
      </c>
      <c r="L56" s="6">
        <f>L48</f>
        <v>3160013</v>
      </c>
      <c r="M56" s="7">
        <v>303280</v>
      </c>
    </row>
    <row r="57" spans="1:13" x14ac:dyDescent="0.2">
      <c r="A57" s="202" t="s">
        <v>221</v>
      </c>
      <c r="B57" s="203"/>
      <c r="C57" s="203"/>
      <c r="D57" s="203"/>
      <c r="E57" s="203"/>
      <c r="F57" s="203"/>
      <c r="G57" s="203"/>
      <c r="H57" s="204"/>
      <c r="I57" s="1">
        <v>158</v>
      </c>
      <c r="J57" s="48">
        <f>SUM(J58:J64)</f>
        <v>0</v>
      </c>
      <c r="K57" s="48">
        <f>SUM(K58:K64)</f>
        <v>0</v>
      </c>
      <c r="L57" s="48">
        <v>0</v>
      </c>
      <c r="M57" s="48">
        <f>SUM(M58:M64)</f>
        <v>0</v>
      </c>
    </row>
    <row r="58" spans="1:13" x14ac:dyDescent="0.2">
      <c r="A58" s="202" t="s">
        <v>228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>
        <v>0</v>
      </c>
      <c r="K58" s="7">
        <f>J58-0</f>
        <v>0</v>
      </c>
      <c r="L58" s="7">
        <v>0</v>
      </c>
      <c r="M58" s="7">
        <v>0</v>
      </c>
    </row>
    <row r="59" spans="1:13" x14ac:dyDescent="0.2">
      <c r="A59" s="202" t="s">
        <v>229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>
        <v>0</v>
      </c>
      <c r="K59" s="7">
        <f t="shared" ref="K59:K65" si="0">J59-0</f>
        <v>0</v>
      </c>
      <c r="L59" s="7">
        <v>0</v>
      </c>
      <c r="M59" s="7">
        <v>0</v>
      </c>
    </row>
    <row r="60" spans="1:13" x14ac:dyDescent="0.2">
      <c r="A60" s="202" t="s">
        <v>45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>
        <v>0</v>
      </c>
      <c r="K60" s="7">
        <f t="shared" si="0"/>
        <v>0</v>
      </c>
      <c r="L60" s="7">
        <v>0</v>
      </c>
      <c r="M60" s="7">
        <v>0</v>
      </c>
    </row>
    <row r="61" spans="1:13" x14ac:dyDescent="0.2">
      <c r="A61" s="202" t="s">
        <v>230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>
        <v>0</v>
      </c>
      <c r="K61" s="7">
        <f t="shared" si="0"/>
        <v>0</v>
      </c>
      <c r="L61" s="7">
        <v>0</v>
      </c>
      <c r="M61" s="7">
        <v>0</v>
      </c>
    </row>
    <row r="62" spans="1:13" x14ac:dyDescent="0.2">
      <c r="A62" s="202" t="s">
        <v>231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>
        <v>0</v>
      </c>
      <c r="K62" s="7">
        <f t="shared" si="0"/>
        <v>0</v>
      </c>
      <c r="L62" s="7">
        <v>0</v>
      </c>
      <c r="M62" s="7">
        <v>0</v>
      </c>
    </row>
    <row r="63" spans="1:13" x14ac:dyDescent="0.2">
      <c r="A63" s="202" t="s">
        <v>232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>
        <v>0</v>
      </c>
      <c r="K63" s="7">
        <f t="shared" si="0"/>
        <v>0</v>
      </c>
      <c r="L63" s="7">
        <v>0</v>
      </c>
      <c r="M63" s="7">
        <v>0</v>
      </c>
    </row>
    <row r="64" spans="1:13" x14ac:dyDescent="0.2">
      <c r="A64" s="202" t="s">
        <v>233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>
        <v>0</v>
      </c>
      <c r="K64" s="7">
        <f t="shared" si="0"/>
        <v>0</v>
      </c>
      <c r="L64" s="7">
        <v>0</v>
      </c>
      <c r="M64" s="7">
        <v>0</v>
      </c>
    </row>
    <row r="65" spans="1:13" x14ac:dyDescent="0.2">
      <c r="A65" s="202" t="s">
        <v>222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>
        <v>0</v>
      </c>
      <c r="K65" s="7">
        <f t="shared" si="0"/>
        <v>0</v>
      </c>
      <c r="L65" s="7">
        <v>0</v>
      </c>
      <c r="M65" s="7">
        <v>0</v>
      </c>
    </row>
    <row r="66" spans="1:13" x14ac:dyDescent="0.2">
      <c r="A66" s="202" t="s">
        <v>193</v>
      </c>
      <c r="B66" s="203"/>
      <c r="C66" s="203"/>
      <c r="D66" s="203"/>
      <c r="E66" s="203"/>
      <c r="F66" s="203"/>
      <c r="G66" s="203"/>
      <c r="H66" s="204"/>
      <c r="I66" s="1">
        <v>167</v>
      </c>
      <c r="J66" s="48">
        <f>J57-J65</f>
        <v>0</v>
      </c>
      <c r="K66" s="48">
        <f>K57-K65</f>
        <v>0</v>
      </c>
      <c r="L66" s="48">
        <f>L57-L65</f>
        <v>0</v>
      </c>
      <c r="M66" s="7">
        <v>0</v>
      </c>
    </row>
    <row r="67" spans="1:13" x14ac:dyDescent="0.2">
      <c r="A67" s="202" t="s">
        <v>194</v>
      </c>
      <c r="B67" s="203"/>
      <c r="C67" s="203"/>
      <c r="D67" s="203"/>
      <c r="E67" s="203"/>
      <c r="F67" s="203"/>
      <c r="G67" s="203"/>
      <c r="H67" s="204"/>
      <c r="I67" s="1">
        <v>168</v>
      </c>
      <c r="J67" s="55">
        <f>J56+J66</f>
        <v>12833961</v>
      </c>
      <c r="K67" s="55">
        <f>K56+K66</f>
        <v>731463</v>
      </c>
      <c r="L67" s="55">
        <f>L56+L66</f>
        <v>3160013</v>
      </c>
      <c r="M67" s="55">
        <f>M56+M66</f>
        <v>303280</v>
      </c>
    </row>
    <row r="68" spans="1:13" ht="12.75" customHeight="1" x14ac:dyDescent="0.2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 x14ac:dyDescent="0.2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x14ac:dyDescent="0.2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L70" s="7"/>
      <c r="M70" s="7"/>
    </row>
    <row r="71" spans="1:13" x14ac:dyDescent="0.2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mergeCells count="73">
    <mergeCell ref="A49:H49"/>
    <mergeCell ref="A48:H48"/>
    <mergeCell ref="A52:H52"/>
    <mergeCell ref="A50:H50"/>
    <mergeCell ref="A63:H63"/>
    <mergeCell ref="A62:H62"/>
    <mergeCell ref="A55:M55"/>
    <mergeCell ref="A58:H58"/>
    <mergeCell ref="A59:H59"/>
    <mergeCell ref="A60:H60"/>
    <mergeCell ref="A57:H57"/>
    <mergeCell ref="A61:H61"/>
    <mergeCell ref="A21:H21"/>
    <mergeCell ref="A22:H22"/>
    <mergeCell ref="A20:H20"/>
    <mergeCell ref="A24:H24"/>
    <mergeCell ref="A71:H71"/>
    <mergeCell ref="A65:H65"/>
    <mergeCell ref="A66:H66"/>
    <mergeCell ref="A67:H67"/>
    <mergeCell ref="A68:M68"/>
    <mergeCell ref="A69:M69"/>
    <mergeCell ref="A70:H70"/>
    <mergeCell ref="A64:H64"/>
    <mergeCell ref="A53:H53"/>
    <mergeCell ref="A51:M51"/>
    <mergeCell ref="A54:H54"/>
    <mergeCell ref="A56:H56"/>
    <mergeCell ref="A14:H14"/>
    <mergeCell ref="A16:H16"/>
    <mergeCell ref="A12:H12"/>
    <mergeCell ref="A13:H13"/>
    <mergeCell ref="A9:H9"/>
    <mergeCell ref="A10:H10"/>
    <mergeCell ref="A11:H11"/>
    <mergeCell ref="A45:H45"/>
    <mergeCell ref="A47:H47"/>
    <mergeCell ref="A44:H44"/>
    <mergeCell ref="A36:H36"/>
    <mergeCell ref="A37:H37"/>
    <mergeCell ref="A40:H40"/>
    <mergeCell ref="A43:H43"/>
    <mergeCell ref="A39:H39"/>
    <mergeCell ref="A42:H42"/>
    <mergeCell ref="A46:H46"/>
    <mergeCell ref="A41:H41"/>
    <mergeCell ref="A38:H38"/>
    <mergeCell ref="A1:M1"/>
    <mergeCell ref="A8:H8"/>
    <mergeCell ref="A2:M2"/>
    <mergeCell ref="A3:M3"/>
    <mergeCell ref="J4:K4"/>
    <mergeCell ref="L4:M4"/>
    <mergeCell ref="A5:H5"/>
    <mergeCell ref="A7:H7"/>
    <mergeCell ref="A4:H4"/>
    <mergeCell ref="A6:H6"/>
    <mergeCell ref="A35:H35"/>
    <mergeCell ref="A31:H31"/>
    <mergeCell ref="A15:H15"/>
    <mergeCell ref="A32:H32"/>
    <mergeCell ref="A34:H34"/>
    <mergeCell ref="A33:H33"/>
    <mergeCell ref="A18:H18"/>
    <mergeCell ref="A17:H17"/>
    <mergeCell ref="A30:H30"/>
    <mergeCell ref="A29:H29"/>
    <mergeCell ref="A28:H28"/>
    <mergeCell ref="A23:H23"/>
    <mergeCell ref="A26:H26"/>
    <mergeCell ref="A27:H27"/>
    <mergeCell ref="A19:H19"/>
    <mergeCell ref="A25:H25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70:M71 J47:K47 J53:M54 J56 L56 J57:L67 M57 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 K11:M11 L47:M47 M56 M58:M66">
      <formula1>0</formula1>
    </dataValidation>
  </dataValidation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52"/>
  <sheetViews>
    <sheetView view="pageBreakPreview" zoomScale="110" zoomScaleNormal="100" workbookViewId="0">
      <selection activeCell="K52" sqref="K52"/>
    </sheetView>
  </sheetViews>
  <sheetFormatPr defaultRowHeight="12.75" x14ac:dyDescent="0.2"/>
  <cols>
    <col min="1" max="7" width="9.140625" style="47"/>
    <col min="8" max="8" width="2.7109375" style="47" customWidth="1"/>
    <col min="9" max="9" width="9.140625" style="47"/>
    <col min="10" max="10" width="11.42578125" style="47" customWidth="1"/>
    <col min="11" max="11" width="12.5703125" style="47" customWidth="1"/>
    <col min="12" max="12" width="10.85546875" style="47" bestFit="1" customWidth="1"/>
    <col min="13" max="16384" width="9.140625" style="47"/>
  </cols>
  <sheetData>
    <row r="1" spans="1:11" ht="12.75" customHeight="1" x14ac:dyDescent="0.2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 x14ac:dyDescent="0.2">
      <c r="A2" s="261" t="str">
        <f>+RDG!A2</f>
        <v>u razdoblju od 01.01.2018. do 30.09.2018.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x14ac:dyDescent="0.2">
      <c r="A3" s="263" t="s">
        <v>333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 x14ac:dyDescent="0.2">
      <c r="A4" s="262" t="s">
        <v>59</v>
      </c>
      <c r="B4" s="262"/>
      <c r="C4" s="262"/>
      <c r="D4" s="262"/>
      <c r="E4" s="262"/>
      <c r="F4" s="262"/>
      <c r="G4" s="262"/>
      <c r="H4" s="262"/>
      <c r="I4" s="60" t="s">
        <v>279</v>
      </c>
      <c r="J4" s="61" t="s">
        <v>319</v>
      </c>
      <c r="K4" s="61" t="s">
        <v>320</v>
      </c>
    </row>
    <row r="5" spans="1:11" x14ac:dyDescent="0.2">
      <c r="A5" s="257">
        <v>1</v>
      </c>
      <c r="B5" s="257"/>
      <c r="C5" s="257"/>
      <c r="D5" s="257"/>
      <c r="E5" s="257"/>
      <c r="F5" s="257"/>
      <c r="G5" s="257"/>
      <c r="H5" s="257"/>
      <c r="I5" s="62">
        <v>2</v>
      </c>
      <c r="J5" s="63" t="s">
        <v>283</v>
      </c>
      <c r="K5" s="63" t="s">
        <v>284</v>
      </c>
    </row>
    <row r="6" spans="1:11" x14ac:dyDescent="0.2">
      <c r="A6" s="219" t="s">
        <v>156</v>
      </c>
      <c r="B6" s="232"/>
      <c r="C6" s="232"/>
      <c r="D6" s="232"/>
      <c r="E6" s="232"/>
      <c r="F6" s="232"/>
      <c r="G6" s="232"/>
      <c r="H6" s="232"/>
      <c r="I6" s="258"/>
      <c r="J6" s="258"/>
      <c r="K6" s="259"/>
    </row>
    <row r="7" spans="1:11" x14ac:dyDescent="0.2">
      <c r="A7" s="195" t="s">
        <v>40</v>
      </c>
      <c r="B7" s="196"/>
      <c r="C7" s="196"/>
      <c r="D7" s="196"/>
      <c r="E7" s="196"/>
      <c r="F7" s="196"/>
      <c r="G7" s="196"/>
      <c r="H7" s="196"/>
      <c r="I7" s="1">
        <v>1</v>
      </c>
      <c r="J7" s="7">
        <v>12238258</v>
      </c>
      <c r="K7" s="7">
        <v>2762915</v>
      </c>
    </row>
    <row r="8" spans="1:11" x14ac:dyDescent="0.2">
      <c r="A8" s="195" t="s">
        <v>41</v>
      </c>
      <c r="B8" s="196"/>
      <c r="C8" s="196"/>
      <c r="D8" s="196"/>
      <c r="E8" s="196"/>
      <c r="F8" s="196"/>
      <c r="G8" s="196"/>
      <c r="H8" s="196"/>
      <c r="I8" s="1">
        <v>2</v>
      </c>
      <c r="J8" s="7">
        <v>5795306</v>
      </c>
      <c r="K8" s="7">
        <v>6303987</v>
      </c>
    </row>
    <row r="9" spans="1:11" x14ac:dyDescent="0.2">
      <c r="A9" s="195" t="s">
        <v>42</v>
      </c>
      <c r="B9" s="196"/>
      <c r="C9" s="196"/>
      <c r="D9" s="196"/>
      <c r="E9" s="196"/>
      <c r="F9" s="196"/>
      <c r="G9" s="196"/>
      <c r="H9" s="196"/>
      <c r="I9" s="1">
        <v>3</v>
      </c>
      <c r="J9" s="7">
        <v>14383208</v>
      </c>
      <c r="K9" s="7">
        <v>5221092</v>
      </c>
    </row>
    <row r="10" spans="1:11" x14ac:dyDescent="0.2">
      <c r="A10" s="195" t="s">
        <v>43</v>
      </c>
      <c r="B10" s="196"/>
      <c r="C10" s="196"/>
      <c r="D10" s="196"/>
      <c r="E10" s="196"/>
      <c r="F10" s="196"/>
      <c r="G10" s="196"/>
      <c r="H10" s="196"/>
      <c r="I10" s="1">
        <v>4</v>
      </c>
      <c r="J10" s="7">
        <v>0</v>
      </c>
      <c r="K10" s="7">
        <v>0</v>
      </c>
    </row>
    <row r="11" spans="1:11" x14ac:dyDescent="0.2">
      <c r="A11" s="195" t="s">
        <v>44</v>
      </c>
      <c r="B11" s="196"/>
      <c r="C11" s="196"/>
      <c r="D11" s="196"/>
      <c r="E11" s="196"/>
      <c r="F11" s="196"/>
      <c r="G11" s="196"/>
      <c r="H11" s="196"/>
      <c r="I11" s="1">
        <v>5</v>
      </c>
      <c r="J11" s="7">
        <v>0</v>
      </c>
      <c r="K11" s="7">
        <v>0</v>
      </c>
    </row>
    <row r="12" spans="1:11" x14ac:dyDescent="0.2">
      <c r="A12" s="195" t="s">
        <v>51</v>
      </c>
      <c r="B12" s="196"/>
      <c r="C12" s="196"/>
      <c r="D12" s="196"/>
      <c r="E12" s="196"/>
      <c r="F12" s="196"/>
      <c r="G12" s="196"/>
      <c r="H12" s="196"/>
      <c r="I12" s="1">
        <v>6</v>
      </c>
      <c r="J12" s="7">
        <v>0</v>
      </c>
      <c r="K12" s="7">
        <v>0</v>
      </c>
    </row>
    <row r="13" spans="1:11" x14ac:dyDescent="0.2">
      <c r="A13" s="202" t="s">
        <v>157</v>
      </c>
      <c r="B13" s="203"/>
      <c r="C13" s="203"/>
      <c r="D13" s="203"/>
      <c r="E13" s="203"/>
      <c r="F13" s="203"/>
      <c r="G13" s="203"/>
      <c r="H13" s="203"/>
      <c r="I13" s="1">
        <v>7</v>
      </c>
      <c r="J13" s="127">
        <f>SUM(J7:J12)</f>
        <v>32416772</v>
      </c>
      <c r="K13" s="127">
        <f>SUM(K7:K12)</f>
        <v>14287994</v>
      </c>
    </row>
    <row r="14" spans="1:11" x14ac:dyDescent="0.2">
      <c r="A14" s="195" t="s">
        <v>52</v>
      </c>
      <c r="B14" s="196"/>
      <c r="C14" s="196"/>
      <c r="D14" s="196"/>
      <c r="E14" s="196"/>
      <c r="F14" s="196"/>
      <c r="G14" s="196"/>
      <c r="H14" s="196"/>
      <c r="I14" s="1">
        <v>8</v>
      </c>
      <c r="J14" s="7">
        <v>0</v>
      </c>
      <c r="K14" s="7">
        <v>0</v>
      </c>
    </row>
    <row r="15" spans="1:11" x14ac:dyDescent="0.2">
      <c r="A15" s="195" t="s">
        <v>53</v>
      </c>
      <c r="B15" s="196"/>
      <c r="C15" s="196"/>
      <c r="D15" s="196"/>
      <c r="E15" s="196"/>
      <c r="F15" s="196"/>
      <c r="G15" s="196"/>
      <c r="H15" s="196"/>
      <c r="I15" s="1">
        <v>9</v>
      </c>
      <c r="J15" s="7">
        <v>15710419</v>
      </c>
      <c r="K15" s="7">
        <v>8708378</v>
      </c>
    </row>
    <row r="16" spans="1:11" x14ac:dyDescent="0.2">
      <c r="A16" s="195" t="s">
        <v>54</v>
      </c>
      <c r="B16" s="196"/>
      <c r="C16" s="196"/>
      <c r="D16" s="196"/>
      <c r="E16" s="196"/>
      <c r="F16" s="196"/>
      <c r="G16" s="196"/>
      <c r="H16" s="196"/>
      <c r="I16" s="1">
        <v>10</v>
      </c>
      <c r="J16" s="7">
        <v>0</v>
      </c>
      <c r="K16" s="7">
        <v>0</v>
      </c>
    </row>
    <row r="17" spans="1:11" x14ac:dyDescent="0.2">
      <c r="A17" s="195" t="s">
        <v>55</v>
      </c>
      <c r="B17" s="196"/>
      <c r="C17" s="196"/>
      <c r="D17" s="196"/>
      <c r="E17" s="196"/>
      <c r="F17" s="196"/>
      <c r="G17" s="196"/>
      <c r="H17" s="196"/>
      <c r="I17" s="1">
        <v>11</v>
      </c>
      <c r="J17" s="7">
        <v>14771654</v>
      </c>
      <c r="K17" s="7">
        <v>11749087</v>
      </c>
    </row>
    <row r="18" spans="1:11" x14ac:dyDescent="0.2">
      <c r="A18" s="202" t="s">
        <v>158</v>
      </c>
      <c r="B18" s="203"/>
      <c r="C18" s="203"/>
      <c r="D18" s="203"/>
      <c r="E18" s="203"/>
      <c r="F18" s="203"/>
      <c r="G18" s="203"/>
      <c r="H18" s="203"/>
      <c r="I18" s="1">
        <v>12</v>
      </c>
      <c r="J18" s="127">
        <f>SUM(J14:J17)</f>
        <v>30482073</v>
      </c>
      <c r="K18" s="127">
        <f>SUM(K14:K17)</f>
        <v>20457465</v>
      </c>
    </row>
    <row r="19" spans="1:11" x14ac:dyDescent="0.2">
      <c r="A19" s="202" t="s">
        <v>36</v>
      </c>
      <c r="B19" s="203"/>
      <c r="C19" s="203"/>
      <c r="D19" s="203"/>
      <c r="E19" s="203"/>
      <c r="F19" s="203"/>
      <c r="G19" s="203"/>
      <c r="H19" s="203"/>
      <c r="I19" s="1">
        <v>13</v>
      </c>
      <c r="J19" s="127">
        <f>IF(J18&lt;J13,J13-J18,0)</f>
        <v>1934699</v>
      </c>
      <c r="K19" s="127">
        <f>IF(K18&lt;K13,K13-K18,0)</f>
        <v>0</v>
      </c>
    </row>
    <row r="20" spans="1:11" x14ac:dyDescent="0.2">
      <c r="A20" s="202" t="s">
        <v>37</v>
      </c>
      <c r="B20" s="203"/>
      <c r="C20" s="203"/>
      <c r="D20" s="203"/>
      <c r="E20" s="203"/>
      <c r="F20" s="203"/>
      <c r="G20" s="203"/>
      <c r="H20" s="203"/>
      <c r="I20" s="1">
        <v>14</v>
      </c>
      <c r="J20" s="127">
        <f>IF(J18&gt;J13,J18-J13,0)</f>
        <v>0</v>
      </c>
      <c r="K20" s="127">
        <f>IF(K18&gt;K13,K18-K13,0)</f>
        <v>6169471</v>
      </c>
    </row>
    <row r="21" spans="1:11" x14ac:dyDescent="0.2">
      <c r="A21" s="219" t="s">
        <v>159</v>
      </c>
      <c r="B21" s="232"/>
      <c r="C21" s="232"/>
      <c r="D21" s="232"/>
      <c r="E21" s="232"/>
      <c r="F21" s="232"/>
      <c r="G21" s="232"/>
      <c r="H21" s="232"/>
      <c r="I21" s="258"/>
      <c r="J21" s="258"/>
      <c r="K21" s="259"/>
    </row>
    <row r="22" spans="1:11" x14ac:dyDescent="0.2">
      <c r="A22" s="195" t="s">
        <v>178</v>
      </c>
      <c r="B22" s="196"/>
      <c r="C22" s="196"/>
      <c r="D22" s="196"/>
      <c r="E22" s="196"/>
      <c r="F22" s="196"/>
      <c r="G22" s="196"/>
      <c r="H22" s="196"/>
      <c r="I22" s="1">
        <v>15</v>
      </c>
      <c r="J22" s="7">
        <v>284523</v>
      </c>
      <c r="K22" s="7">
        <v>0</v>
      </c>
    </row>
    <row r="23" spans="1:11" x14ac:dyDescent="0.2">
      <c r="A23" s="195" t="s">
        <v>179</v>
      </c>
      <c r="B23" s="196"/>
      <c r="C23" s="196"/>
      <c r="D23" s="196"/>
      <c r="E23" s="196"/>
      <c r="F23" s="196"/>
      <c r="G23" s="196"/>
      <c r="H23" s="196"/>
      <c r="I23" s="1">
        <v>16</v>
      </c>
      <c r="J23" s="7">
        <v>0</v>
      </c>
      <c r="K23" s="7">
        <v>0</v>
      </c>
    </row>
    <row r="24" spans="1:11" x14ac:dyDescent="0.2">
      <c r="A24" s="195" t="s">
        <v>180</v>
      </c>
      <c r="B24" s="196"/>
      <c r="C24" s="196"/>
      <c r="D24" s="196"/>
      <c r="E24" s="196"/>
      <c r="F24" s="196"/>
      <c r="G24" s="196"/>
      <c r="H24" s="196"/>
      <c r="I24" s="1">
        <v>17</v>
      </c>
      <c r="J24" s="7">
        <v>172258</v>
      </c>
      <c r="K24" s="7">
        <v>0</v>
      </c>
    </row>
    <row r="25" spans="1:11" x14ac:dyDescent="0.2">
      <c r="A25" s="195" t="s">
        <v>181</v>
      </c>
      <c r="B25" s="196"/>
      <c r="C25" s="196"/>
      <c r="D25" s="196"/>
      <c r="E25" s="196"/>
      <c r="F25" s="196"/>
      <c r="G25" s="196"/>
      <c r="H25" s="196"/>
      <c r="I25" s="1">
        <v>18</v>
      </c>
      <c r="J25" s="7">
        <v>0</v>
      </c>
      <c r="K25" s="7">
        <v>0</v>
      </c>
    </row>
    <row r="26" spans="1:11" x14ac:dyDescent="0.2">
      <c r="A26" s="195" t="s">
        <v>182</v>
      </c>
      <c r="B26" s="196"/>
      <c r="C26" s="196"/>
      <c r="D26" s="196"/>
      <c r="E26" s="196"/>
      <c r="F26" s="196"/>
      <c r="G26" s="196"/>
      <c r="H26" s="196"/>
      <c r="I26" s="1">
        <v>19</v>
      </c>
      <c r="J26" s="7">
        <v>2063000</v>
      </c>
      <c r="K26" s="7">
        <v>3352794</v>
      </c>
    </row>
    <row r="27" spans="1:11" x14ac:dyDescent="0.2">
      <c r="A27" s="202" t="s">
        <v>168</v>
      </c>
      <c r="B27" s="203"/>
      <c r="C27" s="203"/>
      <c r="D27" s="203"/>
      <c r="E27" s="203"/>
      <c r="F27" s="203"/>
      <c r="G27" s="203"/>
      <c r="H27" s="203"/>
      <c r="I27" s="1">
        <v>20</v>
      </c>
      <c r="J27" s="127">
        <f>SUM(J22:J26)</f>
        <v>2519781</v>
      </c>
      <c r="K27" s="127">
        <f>SUM(K22:K26)</f>
        <v>3352794</v>
      </c>
    </row>
    <row r="28" spans="1:11" x14ac:dyDescent="0.2">
      <c r="A28" s="195" t="s">
        <v>115</v>
      </c>
      <c r="B28" s="196"/>
      <c r="C28" s="196"/>
      <c r="D28" s="196"/>
      <c r="E28" s="196"/>
      <c r="F28" s="196"/>
      <c r="G28" s="196"/>
      <c r="H28" s="196"/>
      <c r="I28" s="1">
        <v>21</v>
      </c>
      <c r="J28" s="7">
        <v>2626280</v>
      </c>
      <c r="K28" s="7">
        <v>1774914</v>
      </c>
    </row>
    <row r="29" spans="1:11" x14ac:dyDescent="0.2">
      <c r="A29" s="195" t="s">
        <v>116</v>
      </c>
      <c r="B29" s="196"/>
      <c r="C29" s="196"/>
      <c r="D29" s="196"/>
      <c r="E29" s="196"/>
      <c r="F29" s="196"/>
      <c r="G29" s="196"/>
      <c r="H29" s="196"/>
      <c r="I29" s="1">
        <v>22</v>
      </c>
      <c r="J29" s="7">
        <v>0</v>
      </c>
      <c r="K29" s="7">
        <v>0</v>
      </c>
    </row>
    <row r="30" spans="1:11" x14ac:dyDescent="0.2">
      <c r="A30" s="195" t="s">
        <v>16</v>
      </c>
      <c r="B30" s="196"/>
      <c r="C30" s="196"/>
      <c r="D30" s="196"/>
      <c r="E30" s="196"/>
      <c r="F30" s="196"/>
      <c r="G30" s="196"/>
      <c r="H30" s="196"/>
      <c r="I30" s="1">
        <v>23</v>
      </c>
      <c r="J30" s="7">
        <v>466500</v>
      </c>
      <c r="K30" s="7">
        <v>0</v>
      </c>
    </row>
    <row r="31" spans="1:11" x14ac:dyDescent="0.2">
      <c r="A31" s="202" t="s">
        <v>5</v>
      </c>
      <c r="B31" s="203"/>
      <c r="C31" s="203"/>
      <c r="D31" s="203"/>
      <c r="E31" s="203"/>
      <c r="F31" s="203"/>
      <c r="G31" s="203"/>
      <c r="H31" s="203"/>
      <c r="I31" s="1">
        <v>24</v>
      </c>
      <c r="J31" s="130">
        <f>SUM(J28:J30)</f>
        <v>3092780</v>
      </c>
      <c r="K31" s="130">
        <f>SUM(K28:K30)</f>
        <v>1774914</v>
      </c>
    </row>
    <row r="32" spans="1:11" x14ac:dyDescent="0.2">
      <c r="A32" s="202" t="s">
        <v>38</v>
      </c>
      <c r="B32" s="203"/>
      <c r="C32" s="203"/>
      <c r="D32" s="203"/>
      <c r="E32" s="203"/>
      <c r="F32" s="203"/>
      <c r="G32" s="203"/>
      <c r="H32" s="203"/>
      <c r="I32" s="1">
        <v>25</v>
      </c>
      <c r="J32" s="130">
        <f>IF(J27&gt;J31,J27-J31,0)</f>
        <v>0</v>
      </c>
      <c r="K32" s="130">
        <f>IF(K27&gt;K31,K27-K31,0)</f>
        <v>1577880</v>
      </c>
    </row>
    <row r="33" spans="1:11" x14ac:dyDescent="0.2">
      <c r="A33" s="202" t="s">
        <v>39</v>
      </c>
      <c r="B33" s="203"/>
      <c r="C33" s="203"/>
      <c r="D33" s="203"/>
      <c r="E33" s="203"/>
      <c r="F33" s="203"/>
      <c r="G33" s="203"/>
      <c r="H33" s="203"/>
      <c r="I33" s="1">
        <v>26</v>
      </c>
      <c r="J33" s="130">
        <f>IF(J31&gt;J27,J31-J27,0)</f>
        <v>572999</v>
      </c>
      <c r="K33" s="130">
        <f>IF(K31&gt;K27,K31-K27,0)</f>
        <v>0</v>
      </c>
    </row>
    <row r="34" spans="1:11" x14ac:dyDescent="0.2">
      <c r="A34" s="219" t="s">
        <v>160</v>
      </c>
      <c r="B34" s="232"/>
      <c r="C34" s="232"/>
      <c r="D34" s="232"/>
      <c r="E34" s="232"/>
      <c r="F34" s="232"/>
      <c r="G34" s="232"/>
      <c r="H34" s="232"/>
      <c r="I34" s="258"/>
      <c r="J34" s="258"/>
      <c r="K34" s="259"/>
    </row>
    <row r="35" spans="1:11" x14ac:dyDescent="0.2">
      <c r="A35" s="195" t="s">
        <v>174</v>
      </c>
      <c r="B35" s="196"/>
      <c r="C35" s="196"/>
      <c r="D35" s="196"/>
      <c r="E35" s="196"/>
      <c r="F35" s="196"/>
      <c r="G35" s="196"/>
      <c r="H35" s="196"/>
      <c r="I35" s="1">
        <v>27</v>
      </c>
      <c r="J35" s="7">
        <v>0</v>
      </c>
      <c r="K35" s="7">
        <v>0</v>
      </c>
    </row>
    <row r="36" spans="1:11" x14ac:dyDescent="0.2">
      <c r="A36" s="195" t="s">
        <v>29</v>
      </c>
      <c r="B36" s="196"/>
      <c r="C36" s="196"/>
      <c r="D36" s="196"/>
      <c r="E36" s="196"/>
      <c r="F36" s="196"/>
      <c r="G36" s="196"/>
      <c r="H36" s="196"/>
      <c r="I36" s="1">
        <v>28</v>
      </c>
      <c r="J36" s="7">
        <v>821000</v>
      </c>
      <c r="K36" s="7">
        <v>1720984</v>
      </c>
    </row>
    <row r="37" spans="1:11" x14ac:dyDescent="0.2">
      <c r="A37" s="195" t="s">
        <v>30</v>
      </c>
      <c r="B37" s="196"/>
      <c r="C37" s="196"/>
      <c r="D37" s="196"/>
      <c r="E37" s="196"/>
      <c r="F37" s="196"/>
      <c r="G37" s="196"/>
      <c r="H37" s="196"/>
      <c r="I37" s="1">
        <v>29</v>
      </c>
      <c r="J37" s="7">
        <v>0</v>
      </c>
      <c r="K37" s="7">
        <v>0</v>
      </c>
    </row>
    <row r="38" spans="1:11" x14ac:dyDescent="0.2">
      <c r="A38" s="202" t="s">
        <v>68</v>
      </c>
      <c r="B38" s="203"/>
      <c r="C38" s="203"/>
      <c r="D38" s="203"/>
      <c r="E38" s="203"/>
      <c r="F38" s="203"/>
      <c r="G38" s="203"/>
      <c r="H38" s="203"/>
      <c r="I38" s="1">
        <v>30</v>
      </c>
      <c r="J38" s="127">
        <f>SUM(J35:J37)</f>
        <v>821000</v>
      </c>
      <c r="K38" s="127">
        <f>SUM(K35:K37)</f>
        <v>1720984</v>
      </c>
    </row>
    <row r="39" spans="1:11" x14ac:dyDescent="0.2">
      <c r="A39" s="195" t="s">
        <v>31</v>
      </c>
      <c r="B39" s="196"/>
      <c r="C39" s="196"/>
      <c r="D39" s="196"/>
      <c r="E39" s="196"/>
      <c r="F39" s="196"/>
      <c r="G39" s="196"/>
      <c r="H39" s="196"/>
      <c r="I39" s="1">
        <v>31</v>
      </c>
      <c r="J39" s="7">
        <v>1171250</v>
      </c>
      <c r="K39" s="7">
        <v>364584</v>
      </c>
    </row>
    <row r="40" spans="1:11" x14ac:dyDescent="0.2">
      <c r="A40" s="195" t="s">
        <v>32</v>
      </c>
      <c r="B40" s="196"/>
      <c r="C40" s="196"/>
      <c r="D40" s="196"/>
      <c r="E40" s="196"/>
      <c r="F40" s="196"/>
      <c r="G40" s="196"/>
      <c r="H40" s="196"/>
      <c r="I40" s="1">
        <v>32</v>
      </c>
      <c r="J40" s="7">
        <v>0</v>
      </c>
      <c r="K40" s="7">
        <v>0</v>
      </c>
    </row>
    <row r="41" spans="1:11" x14ac:dyDescent="0.2">
      <c r="A41" s="195" t="s">
        <v>33</v>
      </c>
      <c r="B41" s="196"/>
      <c r="C41" s="196"/>
      <c r="D41" s="196"/>
      <c r="E41" s="196"/>
      <c r="F41" s="196"/>
      <c r="G41" s="196"/>
      <c r="H41" s="196"/>
      <c r="I41" s="1">
        <v>33</v>
      </c>
      <c r="J41" s="7">
        <v>286646</v>
      </c>
      <c r="K41" s="7">
        <v>165250</v>
      </c>
    </row>
    <row r="42" spans="1:11" x14ac:dyDescent="0.2">
      <c r="A42" s="195" t="s">
        <v>34</v>
      </c>
      <c r="B42" s="196"/>
      <c r="C42" s="196"/>
      <c r="D42" s="196"/>
      <c r="E42" s="196"/>
      <c r="F42" s="196"/>
      <c r="G42" s="196"/>
      <c r="H42" s="196"/>
      <c r="I42" s="1">
        <v>34</v>
      </c>
      <c r="J42" s="7">
        <v>2267547</v>
      </c>
      <c r="K42" s="7">
        <v>0</v>
      </c>
    </row>
    <row r="43" spans="1:11" x14ac:dyDescent="0.2">
      <c r="A43" s="195" t="s">
        <v>35</v>
      </c>
      <c r="B43" s="196"/>
      <c r="C43" s="196"/>
      <c r="D43" s="196"/>
      <c r="E43" s="196"/>
      <c r="F43" s="196"/>
      <c r="G43" s="196"/>
      <c r="H43" s="196"/>
      <c r="I43" s="1">
        <v>35</v>
      </c>
      <c r="J43" s="7">
        <v>0</v>
      </c>
      <c r="K43" s="7">
        <v>0</v>
      </c>
    </row>
    <row r="44" spans="1:11" x14ac:dyDescent="0.2">
      <c r="A44" s="202" t="s">
        <v>69</v>
      </c>
      <c r="B44" s="203"/>
      <c r="C44" s="203"/>
      <c r="D44" s="203"/>
      <c r="E44" s="203"/>
      <c r="F44" s="203"/>
      <c r="G44" s="203"/>
      <c r="H44" s="203"/>
      <c r="I44" s="1">
        <v>36</v>
      </c>
      <c r="J44" s="127">
        <f>SUM(J39:J43)</f>
        <v>3725443</v>
      </c>
      <c r="K44" s="127">
        <f>SUM(K39:K43)</f>
        <v>529834</v>
      </c>
    </row>
    <row r="45" spans="1:11" x14ac:dyDescent="0.2">
      <c r="A45" s="202" t="s">
        <v>17</v>
      </c>
      <c r="B45" s="203"/>
      <c r="C45" s="203"/>
      <c r="D45" s="203"/>
      <c r="E45" s="203"/>
      <c r="F45" s="203"/>
      <c r="G45" s="203"/>
      <c r="H45" s="203"/>
      <c r="I45" s="1">
        <v>37</v>
      </c>
      <c r="J45" s="127">
        <f>IF(J38&gt;J44,J38-J44,0)</f>
        <v>0</v>
      </c>
      <c r="K45" s="127">
        <f>IF(K38&gt;K44,K38-K44,0)</f>
        <v>1191150</v>
      </c>
    </row>
    <row r="46" spans="1:11" x14ac:dyDescent="0.2">
      <c r="A46" s="202" t="s">
        <v>18</v>
      </c>
      <c r="B46" s="203"/>
      <c r="C46" s="203"/>
      <c r="D46" s="203"/>
      <c r="E46" s="203"/>
      <c r="F46" s="203"/>
      <c r="G46" s="203"/>
      <c r="H46" s="203"/>
      <c r="I46" s="1">
        <v>38</v>
      </c>
      <c r="J46" s="127">
        <f>IF(J44&gt;J38,J44-J38,0)</f>
        <v>2904443</v>
      </c>
      <c r="K46" s="127">
        <f>IF(K44&gt;K38,K44-K38,0)</f>
        <v>0</v>
      </c>
    </row>
    <row r="47" spans="1:11" x14ac:dyDescent="0.2">
      <c r="A47" s="195" t="s">
        <v>70</v>
      </c>
      <c r="B47" s="196"/>
      <c r="C47" s="196"/>
      <c r="D47" s="196"/>
      <c r="E47" s="196"/>
      <c r="F47" s="196"/>
      <c r="G47" s="196"/>
      <c r="H47" s="196"/>
      <c r="I47" s="1">
        <v>39</v>
      </c>
      <c r="J47" s="48">
        <f>IF(J19-J20+J32-J33+J45-J46&gt;0,J19-J20+J32-J33+J45-J46,0)</f>
        <v>0</v>
      </c>
      <c r="K47" s="48">
        <f>IF(K19-K20+K32-K33+K45-K46&gt;0,K19-K20+K32-K33+K45-K46,0)</f>
        <v>0</v>
      </c>
    </row>
    <row r="48" spans="1:11" x14ac:dyDescent="0.2">
      <c r="A48" s="195" t="s">
        <v>71</v>
      </c>
      <c r="B48" s="196"/>
      <c r="C48" s="196"/>
      <c r="D48" s="196"/>
      <c r="E48" s="196"/>
      <c r="F48" s="196"/>
      <c r="G48" s="196"/>
      <c r="H48" s="196"/>
      <c r="I48" s="1">
        <v>40</v>
      </c>
      <c r="J48" s="48">
        <f>IF(J20-J19+J33-J32+J46-J45&gt;0,J20-J19+J33-J32+J46-J45,0)</f>
        <v>1542743</v>
      </c>
      <c r="K48" s="48">
        <f>IF(K20-K19+K33-K32+K46-K45&gt;0,K20-K19+K33-K32+K46-K45,0)</f>
        <v>3400441</v>
      </c>
    </row>
    <row r="49" spans="1:12" x14ac:dyDescent="0.2">
      <c r="A49" s="195" t="s">
        <v>161</v>
      </c>
      <c r="B49" s="196"/>
      <c r="C49" s="196"/>
      <c r="D49" s="196"/>
      <c r="E49" s="196"/>
      <c r="F49" s="196"/>
      <c r="G49" s="196"/>
      <c r="H49" s="196"/>
      <c r="I49" s="1">
        <v>41</v>
      </c>
      <c r="J49" s="7">
        <v>3533730</v>
      </c>
      <c r="K49" s="7">
        <v>5603112</v>
      </c>
    </row>
    <row r="50" spans="1:12" x14ac:dyDescent="0.2">
      <c r="A50" s="195" t="s">
        <v>175</v>
      </c>
      <c r="B50" s="196"/>
      <c r="C50" s="196"/>
      <c r="D50" s="196"/>
      <c r="E50" s="196"/>
      <c r="F50" s="196"/>
      <c r="G50" s="196"/>
      <c r="H50" s="196"/>
      <c r="I50" s="1">
        <v>42</v>
      </c>
      <c r="J50" s="7">
        <f>J47</f>
        <v>0</v>
      </c>
      <c r="K50" s="7">
        <f>K47</f>
        <v>0</v>
      </c>
      <c r="L50" s="125"/>
    </row>
    <row r="51" spans="1:12" x14ac:dyDescent="0.2">
      <c r="A51" s="195" t="s">
        <v>176</v>
      </c>
      <c r="B51" s="196"/>
      <c r="C51" s="196"/>
      <c r="D51" s="196"/>
      <c r="E51" s="196"/>
      <c r="F51" s="196"/>
      <c r="G51" s="196"/>
      <c r="H51" s="196"/>
      <c r="I51" s="1">
        <v>43</v>
      </c>
      <c r="J51" s="7">
        <f>J48</f>
        <v>1542743</v>
      </c>
      <c r="K51" s="7">
        <f>K48</f>
        <v>3400441</v>
      </c>
      <c r="L51" s="125"/>
    </row>
    <row r="52" spans="1:12" x14ac:dyDescent="0.2">
      <c r="A52" s="237" t="s">
        <v>177</v>
      </c>
      <c r="B52" s="238"/>
      <c r="C52" s="238"/>
      <c r="D52" s="238"/>
      <c r="E52" s="238"/>
      <c r="F52" s="238"/>
      <c r="G52" s="238"/>
      <c r="H52" s="238"/>
      <c r="I52" s="4">
        <v>44</v>
      </c>
      <c r="J52" s="133">
        <f>J49+J50-J51</f>
        <v>1990987</v>
      </c>
      <c r="K52" s="133">
        <f>K49+K50-K51</f>
        <v>2202671</v>
      </c>
    </row>
  </sheetData>
  <mergeCells count="52">
    <mergeCell ref="A46:H46"/>
    <mergeCell ref="A44:H44"/>
    <mergeCell ref="A47:H47"/>
    <mergeCell ref="A52:H52"/>
    <mergeCell ref="A48:H48"/>
    <mergeCell ref="A49:H49"/>
    <mergeCell ref="A50:H50"/>
    <mergeCell ref="A51:H51"/>
    <mergeCell ref="A28:H28"/>
    <mergeCell ref="A29:H29"/>
    <mergeCell ref="A42:H42"/>
    <mergeCell ref="A33:H33"/>
    <mergeCell ref="A34:K34"/>
    <mergeCell ref="A43:H43"/>
    <mergeCell ref="A36:H36"/>
    <mergeCell ref="A45:H45"/>
    <mergeCell ref="A30:H30"/>
    <mergeCell ref="A38:H38"/>
    <mergeCell ref="A37:H37"/>
    <mergeCell ref="A39:H39"/>
    <mergeCell ref="A40:H40"/>
    <mergeCell ref="A32:H32"/>
    <mergeCell ref="A35:H35"/>
    <mergeCell ref="A41:H41"/>
    <mergeCell ref="A31:H31"/>
    <mergeCell ref="A25:H25"/>
    <mergeCell ref="A26:H26"/>
    <mergeCell ref="A27:H27"/>
    <mergeCell ref="A24:H24"/>
    <mergeCell ref="A18:H18"/>
    <mergeCell ref="A21:K21"/>
    <mergeCell ref="A19:H19"/>
    <mergeCell ref="A14:H14"/>
    <mergeCell ref="A15:H15"/>
    <mergeCell ref="A17:H17"/>
    <mergeCell ref="A23:H23"/>
    <mergeCell ref="A20:H20"/>
    <mergeCell ref="A22:H22"/>
    <mergeCell ref="A16:H16"/>
    <mergeCell ref="A1:K1"/>
    <mergeCell ref="A2:K2"/>
    <mergeCell ref="A4:H4"/>
    <mergeCell ref="A10:H10"/>
    <mergeCell ref="A9:H9"/>
    <mergeCell ref="A3:K3"/>
    <mergeCell ref="A13:H13"/>
    <mergeCell ref="A11:H11"/>
    <mergeCell ref="A12:H12"/>
    <mergeCell ref="A5:H5"/>
    <mergeCell ref="A6:K6"/>
    <mergeCell ref="A7:H7"/>
    <mergeCell ref="A8:H8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14:K17 J39:K43 J22:K26 J7:K12 J49:K51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27:K27 J52:K52 J13:K13 J44:K48 J31:K33 J38:K38">
      <formula1>0</formula1>
    </dataValidation>
  </dataValidations>
  <pageMargins left="0.75" right="0.75" top="1" bottom="1" header="0.5" footer="0.5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125" zoomScaleNormal="100" workbookViewId="0">
      <selection activeCell="P15" sqref="P15"/>
    </sheetView>
  </sheetViews>
  <sheetFormatPr defaultRowHeight="12.75" x14ac:dyDescent="0.2"/>
  <cols>
    <col min="1" max="4" width="9.140625" style="70"/>
    <col min="5" max="5" width="10.42578125" style="70" bestFit="1" customWidth="1"/>
    <col min="6" max="9" width="9.140625" style="70"/>
    <col min="10" max="11" width="10.140625" style="70" bestFit="1" customWidth="1"/>
    <col min="12" max="16384" width="9.140625" style="70"/>
  </cols>
  <sheetData>
    <row r="1" spans="1:12" x14ac:dyDescent="0.2">
      <c r="A1" s="266" t="s">
        <v>281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9"/>
    </row>
    <row r="2" spans="1:12" ht="15.75" x14ac:dyDescent="0.2">
      <c r="A2" s="38"/>
      <c r="B2" s="68"/>
      <c r="C2" s="272" t="s">
        <v>282</v>
      </c>
      <c r="D2" s="272"/>
      <c r="E2" s="71">
        <f>+'OPĆI PODACI'!E2</f>
        <v>43101</v>
      </c>
      <c r="F2" s="39" t="s">
        <v>250</v>
      </c>
      <c r="G2" s="273">
        <f>+'OPĆI PODACI'!H2</f>
        <v>43373</v>
      </c>
      <c r="H2" s="274"/>
      <c r="I2" s="68"/>
      <c r="J2" s="68"/>
      <c r="K2" s="68"/>
      <c r="L2" s="72"/>
    </row>
    <row r="3" spans="1:12" ht="23.25" x14ac:dyDescent="0.2">
      <c r="A3" s="275" t="s">
        <v>59</v>
      </c>
      <c r="B3" s="275"/>
      <c r="C3" s="275"/>
      <c r="D3" s="275"/>
      <c r="E3" s="275"/>
      <c r="F3" s="275"/>
      <c r="G3" s="275"/>
      <c r="H3" s="275"/>
      <c r="I3" s="74" t="s">
        <v>305</v>
      </c>
      <c r="J3" s="75" t="s">
        <v>150</v>
      </c>
      <c r="K3" s="75" t="s">
        <v>151</v>
      </c>
    </row>
    <row r="4" spans="1:12" x14ac:dyDescent="0.2">
      <c r="A4" s="276">
        <v>1</v>
      </c>
      <c r="B4" s="276"/>
      <c r="C4" s="276"/>
      <c r="D4" s="276"/>
      <c r="E4" s="276"/>
      <c r="F4" s="276"/>
      <c r="G4" s="276"/>
      <c r="H4" s="276"/>
      <c r="I4" s="77">
        <v>2</v>
      </c>
      <c r="J4" s="76" t="s">
        <v>283</v>
      </c>
      <c r="K4" s="76" t="s">
        <v>284</v>
      </c>
    </row>
    <row r="5" spans="1:12" x14ac:dyDescent="0.2">
      <c r="A5" s="268" t="s">
        <v>285</v>
      </c>
      <c r="B5" s="269"/>
      <c r="C5" s="269"/>
      <c r="D5" s="269"/>
      <c r="E5" s="269"/>
      <c r="F5" s="269"/>
      <c r="G5" s="269"/>
      <c r="H5" s="269"/>
      <c r="I5" s="40">
        <v>1</v>
      </c>
      <c r="J5" s="6">
        <v>116604710</v>
      </c>
      <c r="K5" s="6">
        <v>116604710</v>
      </c>
    </row>
    <row r="6" spans="1:12" x14ac:dyDescent="0.2">
      <c r="A6" s="268" t="s">
        <v>286</v>
      </c>
      <c r="B6" s="269"/>
      <c r="C6" s="269"/>
      <c r="D6" s="269"/>
      <c r="E6" s="269"/>
      <c r="F6" s="269"/>
      <c r="G6" s="269"/>
      <c r="H6" s="269"/>
      <c r="I6" s="40">
        <v>2</v>
      </c>
      <c r="J6" s="7">
        <v>0</v>
      </c>
      <c r="K6" s="7">
        <v>-255383</v>
      </c>
    </row>
    <row r="7" spans="1:12" x14ac:dyDescent="0.2">
      <c r="A7" s="268" t="s">
        <v>287</v>
      </c>
      <c r="B7" s="269"/>
      <c r="C7" s="269"/>
      <c r="D7" s="269"/>
      <c r="E7" s="269"/>
      <c r="F7" s="269"/>
      <c r="G7" s="269"/>
      <c r="H7" s="269"/>
      <c r="I7" s="40">
        <v>3</v>
      </c>
      <c r="J7" s="7">
        <v>-3104379</v>
      </c>
      <c r="K7" s="7">
        <v>1746837</v>
      </c>
    </row>
    <row r="8" spans="1:12" x14ac:dyDescent="0.2">
      <c r="A8" s="268" t="s">
        <v>288</v>
      </c>
      <c r="B8" s="269"/>
      <c r="C8" s="269"/>
      <c r="D8" s="269"/>
      <c r="E8" s="269"/>
      <c r="F8" s="269"/>
      <c r="G8" s="269"/>
      <c r="H8" s="269"/>
      <c r="I8" s="40">
        <v>4</v>
      </c>
      <c r="J8" s="7">
        <v>-281315332</v>
      </c>
      <c r="K8" s="7">
        <v>-291307881</v>
      </c>
    </row>
    <row r="9" spans="1:12" x14ac:dyDescent="0.2">
      <c r="A9" s="268" t="s">
        <v>289</v>
      </c>
      <c r="B9" s="269"/>
      <c r="C9" s="269"/>
      <c r="D9" s="269"/>
      <c r="E9" s="269"/>
      <c r="F9" s="269"/>
      <c r="G9" s="269"/>
      <c r="H9" s="269"/>
      <c r="I9" s="40">
        <v>5</v>
      </c>
      <c r="J9" s="7">
        <v>12833962</v>
      </c>
      <c r="K9" s="7">
        <v>3160013</v>
      </c>
    </row>
    <row r="10" spans="1:12" x14ac:dyDescent="0.2">
      <c r="A10" s="268" t="s">
        <v>290</v>
      </c>
      <c r="B10" s="269"/>
      <c r="C10" s="269"/>
      <c r="D10" s="269"/>
      <c r="E10" s="269"/>
      <c r="F10" s="269"/>
      <c r="G10" s="269"/>
      <c r="H10" s="269"/>
      <c r="I10" s="40">
        <v>6</v>
      </c>
      <c r="J10" s="7">
        <v>134964577</v>
      </c>
      <c r="K10" s="7">
        <v>117050998</v>
      </c>
    </row>
    <row r="11" spans="1:12" x14ac:dyDescent="0.2">
      <c r="A11" s="268" t="s">
        <v>291</v>
      </c>
      <c r="B11" s="269"/>
      <c r="C11" s="269"/>
      <c r="D11" s="269"/>
      <c r="E11" s="269"/>
      <c r="F11" s="269"/>
      <c r="G11" s="269"/>
      <c r="H11" s="269"/>
      <c r="I11" s="40">
        <v>7</v>
      </c>
      <c r="J11" s="7">
        <v>0</v>
      </c>
      <c r="K11" s="7">
        <v>0</v>
      </c>
    </row>
    <row r="12" spans="1:12" x14ac:dyDescent="0.2">
      <c r="A12" s="268" t="s">
        <v>292</v>
      </c>
      <c r="B12" s="269"/>
      <c r="C12" s="269"/>
      <c r="D12" s="269"/>
      <c r="E12" s="269"/>
      <c r="F12" s="269"/>
      <c r="G12" s="269"/>
      <c r="H12" s="269"/>
      <c r="I12" s="40">
        <v>8</v>
      </c>
      <c r="J12" s="7">
        <v>0</v>
      </c>
      <c r="K12" s="7">
        <v>0</v>
      </c>
    </row>
    <row r="13" spans="1:12" x14ac:dyDescent="0.2">
      <c r="A13" s="268" t="s">
        <v>293</v>
      </c>
      <c r="B13" s="269"/>
      <c r="C13" s="269"/>
      <c r="D13" s="269"/>
      <c r="E13" s="269"/>
      <c r="F13" s="269"/>
      <c r="G13" s="269"/>
      <c r="H13" s="269"/>
      <c r="I13" s="40">
        <v>9</v>
      </c>
      <c r="J13" s="7">
        <v>0</v>
      </c>
      <c r="K13" s="7">
        <v>0</v>
      </c>
    </row>
    <row r="14" spans="1:12" x14ac:dyDescent="0.2">
      <c r="A14" s="270" t="s">
        <v>294</v>
      </c>
      <c r="B14" s="271"/>
      <c r="C14" s="271"/>
      <c r="D14" s="271"/>
      <c r="E14" s="271"/>
      <c r="F14" s="271"/>
      <c r="G14" s="271"/>
      <c r="H14" s="271"/>
      <c r="I14" s="40">
        <v>10</v>
      </c>
      <c r="J14" s="127">
        <f>SUM(J5:J13)</f>
        <v>-20016462</v>
      </c>
      <c r="K14" s="127">
        <f>SUM(K5:K13)</f>
        <v>-53000706</v>
      </c>
    </row>
    <row r="15" spans="1:12" x14ac:dyDescent="0.2">
      <c r="A15" s="268" t="s">
        <v>295</v>
      </c>
      <c r="B15" s="269"/>
      <c r="C15" s="269"/>
      <c r="D15" s="269"/>
      <c r="E15" s="269"/>
      <c r="F15" s="269"/>
      <c r="G15" s="269"/>
      <c r="H15" s="269"/>
      <c r="I15" s="40">
        <v>11</v>
      </c>
      <c r="J15" s="7">
        <v>0</v>
      </c>
      <c r="K15" s="7">
        <v>0</v>
      </c>
    </row>
    <row r="16" spans="1:12" x14ac:dyDescent="0.2">
      <c r="A16" s="268" t="s">
        <v>296</v>
      </c>
      <c r="B16" s="269"/>
      <c r="C16" s="269"/>
      <c r="D16" s="269"/>
      <c r="E16" s="269"/>
      <c r="F16" s="269"/>
      <c r="G16" s="269"/>
      <c r="H16" s="269"/>
      <c r="I16" s="40">
        <v>12</v>
      </c>
      <c r="J16" s="7">
        <v>0</v>
      </c>
      <c r="K16" s="7">
        <v>0</v>
      </c>
    </row>
    <row r="17" spans="1:11" x14ac:dyDescent="0.2">
      <c r="A17" s="268" t="s">
        <v>297</v>
      </c>
      <c r="B17" s="269"/>
      <c r="C17" s="269"/>
      <c r="D17" s="269"/>
      <c r="E17" s="269"/>
      <c r="F17" s="269"/>
      <c r="G17" s="269"/>
      <c r="H17" s="269"/>
      <c r="I17" s="40">
        <v>13</v>
      </c>
      <c r="J17" s="7">
        <v>0</v>
      </c>
      <c r="K17" s="7">
        <v>0</v>
      </c>
    </row>
    <row r="18" spans="1:11" x14ac:dyDescent="0.2">
      <c r="A18" s="268" t="s">
        <v>298</v>
      </c>
      <c r="B18" s="269"/>
      <c r="C18" s="269"/>
      <c r="D18" s="269"/>
      <c r="E18" s="269"/>
      <c r="F18" s="269"/>
      <c r="G18" s="269"/>
      <c r="H18" s="269"/>
      <c r="I18" s="40">
        <v>14</v>
      </c>
      <c r="J18" s="7">
        <v>0</v>
      </c>
      <c r="K18" s="7">
        <v>0</v>
      </c>
    </row>
    <row r="19" spans="1:11" x14ac:dyDescent="0.2">
      <c r="A19" s="268" t="s">
        <v>299</v>
      </c>
      <c r="B19" s="269"/>
      <c r="C19" s="269"/>
      <c r="D19" s="269"/>
      <c r="E19" s="269"/>
      <c r="F19" s="269"/>
      <c r="G19" s="269"/>
      <c r="H19" s="269"/>
      <c r="I19" s="40">
        <v>15</v>
      </c>
      <c r="J19" s="7">
        <v>0</v>
      </c>
      <c r="K19" s="7">
        <v>0</v>
      </c>
    </row>
    <row r="20" spans="1:11" x14ac:dyDescent="0.2">
      <c r="A20" s="268" t="s">
        <v>300</v>
      </c>
      <c r="B20" s="269"/>
      <c r="C20" s="269"/>
      <c r="D20" s="269"/>
      <c r="E20" s="269"/>
      <c r="F20" s="269"/>
      <c r="G20" s="269"/>
      <c r="H20" s="269"/>
      <c r="I20" s="40">
        <v>16</v>
      </c>
      <c r="J20" s="7">
        <v>0</v>
      </c>
      <c r="K20" s="7">
        <v>0</v>
      </c>
    </row>
    <row r="21" spans="1:11" x14ac:dyDescent="0.2">
      <c r="A21" s="270" t="s">
        <v>301</v>
      </c>
      <c r="B21" s="271"/>
      <c r="C21" s="271"/>
      <c r="D21" s="271"/>
      <c r="E21" s="271"/>
      <c r="F21" s="271"/>
      <c r="G21" s="271"/>
      <c r="H21" s="271"/>
      <c r="I21" s="40">
        <v>17</v>
      </c>
      <c r="J21" s="55">
        <f>SUM(J15:J20)</f>
        <v>0</v>
      </c>
      <c r="K21" s="55">
        <f>SUM(K15:K20)</f>
        <v>0</v>
      </c>
    </row>
    <row r="22" spans="1:11" x14ac:dyDescent="0.2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x14ac:dyDescent="0.2">
      <c r="A23" s="279" t="s">
        <v>302</v>
      </c>
      <c r="B23" s="280"/>
      <c r="C23" s="280"/>
      <c r="D23" s="280"/>
      <c r="E23" s="280"/>
      <c r="F23" s="280"/>
      <c r="G23" s="280"/>
      <c r="H23" s="280"/>
      <c r="I23" s="42">
        <v>18</v>
      </c>
      <c r="J23" s="41">
        <v>0</v>
      </c>
      <c r="K23" s="41">
        <v>0</v>
      </c>
    </row>
    <row r="24" spans="1:11" ht="17.25" customHeight="1" x14ac:dyDescent="0.2">
      <c r="A24" s="285" t="s">
        <v>303</v>
      </c>
      <c r="B24" s="286"/>
      <c r="C24" s="286"/>
      <c r="D24" s="286"/>
      <c r="E24" s="286"/>
      <c r="F24" s="286"/>
      <c r="G24" s="286"/>
      <c r="H24" s="286"/>
      <c r="I24" s="43">
        <v>19</v>
      </c>
      <c r="J24" s="73">
        <v>0</v>
      </c>
      <c r="K24" s="73">
        <v>0</v>
      </c>
    </row>
    <row r="25" spans="1:11" ht="30" customHeight="1" x14ac:dyDescent="0.2">
      <c r="A25" s="277" t="s">
        <v>304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G2:H2"/>
    <mergeCell ref="A3:H3"/>
    <mergeCell ref="A4:H4"/>
    <mergeCell ref="A15:H15"/>
    <mergeCell ref="A7:H7"/>
    <mergeCell ref="A8:H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zoomScaleNormal="100" workbookViewId="0">
      <selection sqref="A1:K1"/>
    </sheetView>
  </sheetViews>
  <sheetFormatPr defaultRowHeight="12.75" x14ac:dyDescent="0.2"/>
  <cols>
    <col min="1" max="16384" width="9.140625" style="47"/>
  </cols>
  <sheetData>
    <row r="1" spans="1:11" ht="12.75" customHeight="1" x14ac:dyDescent="0.2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 x14ac:dyDescent="0.2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x14ac:dyDescent="0.2">
      <c r="A3" s="288" t="s">
        <v>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33.75" x14ac:dyDescent="0.2">
      <c r="A4" s="262" t="s">
        <v>59</v>
      </c>
      <c r="B4" s="262"/>
      <c r="C4" s="262"/>
      <c r="D4" s="262"/>
      <c r="E4" s="262"/>
      <c r="F4" s="262"/>
      <c r="G4" s="262"/>
      <c r="H4" s="262"/>
      <c r="I4" s="60" t="s">
        <v>279</v>
      </c>
      <c r="J4" s="61" t="s">
        <v>319</v>
      </c>
      <c r="K4" s="61" t="s">
        <v>320</v>
      </c>
    </row>
    <row r="5" spans="1:11" x14ac:dyDescent="0.2">
      <c r="A5" s="289">
        <v>1</v>
      </c>
      <c r="B5" s="289"/>
      <c r="C5" s="289"/>
      <c r="D5" s="289"/>
      <c r="E5" s="289"/>
      <c r="F5" s="289"/>
      <c r="G5" s="289"/>
      <c r="H5" s="289"/>
      <c r="I5" s="66">
        <v>2</v>
      </c>
      <c r="J5" s="67" t="s">
        <v>283</v>
      </c>
      <c r="K5" s="67" t="s">
        <v>284</v>
      </c>
    </row>
    <row r="6" spans="1:11" x14ac:dyDescent="0.2">
      <c r="A6" s="219" t="s">
        <v>156</v>
      </c>
      <c r="B6" s="232"/>
      <c r="C6" s="232"/>
      <c r="D6" s="232"/>
      <c r="E6" s="232"/>
      <c r="F6" s="232"/>
      <c r="G6" s="232"/>
      <c r="H6" s="232"/>
      <c r="I6" s="258"/>
      <c r="J6" s="258"/>
      <c r="K6" s="259"/>
    </row>
    <row r="7" spans="1:11" x14ac:dyDescent="0.2">
      <c r="A7" s="195" t="s">
        <v>199</v>
      </c>
      <c r="B7" s="196"/>
      <c r="C7" s="196"/>
      <c r="D7" s="196"/>
      <c r="E7" s="196"/>
      <c r="F7" s="196"/>
      <c r="G7" s="196"/>
      <c r="H7" s="196"/>
      <c r="I7" s="1">
        <v>1</v>
      </c>
      <c r="J7" s="5"/>
      <c r="K7" s="7"/>
    </row>
    <row r="8" spans="1:11" x14ac:dyDescent="0.2">
      <c r="A8" s="195" t="s">
        <v>119</v>
      </c>
      <c r="B8" s="196"/>
      <c r="C8" s="196"/>
      <c r="D8" s="196"/>
      <c r="E8" s="196"/>
      <c r="F8" s="196"/>
      <c r="G8" s="196"/>
      <c r="H8" s="196"/>
      <c r="I8" s="1">
        <v>2</v>
      </c>
      <c r="J8" s="5"/>
      <c r="K8" s="7"/>
    </row>
    <row r="9" spans="1:11" x14ac:dyDescent="0.2">
      <c r="A9" s="195" t="s">
        <v>120</v>
      </c>
      <c r="B9" s="196"/>
      <c r="C9" s="196"/>
      <c r="D9" s="196"/>
      <c r="E9" s="196"/>
      <c r="F9" s="196"/>
      <c r="G9" s="196"/>
      <c r="H9" s="196"/>
      <c r="I9" s="1">
        <v>3</v>
      </c>
      <c r="J9" s="5"/>
      <c r="K9" s="7"/>
    </row>
    <row r="10" spans="1:11" x14ac:dyDescent="0.2">
      <c r="A10" s="195" t="s">
        <v>121</v>
      </c>
      <c r="B10" s="196"/>
      <c r="C10" s="196"/>
      <c r="D10" s="196"/>
      <c r="E10" s="196"/>
      <c r="F10" s="196"/>
      <c r="G10" s="196"/>
      <c r="H10" s="196"/>
      <c r="I10" s="1">
        <v>4</v>
      </c>
      <c r="J10" s="5"/>
      <c r="K10" s="7"/>
    </row>
    <row r="11" spans="1:11" x14ac:dyDescent="0.2">
      <c r="A11" s="195" t="s">
        <v>122</v>
      </c>
      <c r="B11" s="196"/>
      <c r="C11" s="196"/>
      <c r="D11" s="196"/>
      <c r="E11" s="196"/>
      <c r="F11" s="196"/>
      <c r="G11" s="196"/>
      <c r="H11" s="196"/>
      <c r="I11" s="1">
        <v>5</v>
      </c>
      <c r="J11" s="5"/>
      <c r="K11" s="7"/>
    </row>
    <row r="12" spans="1:11" x14ac:dyDescent="0.2">
      <c r="A12" s="202" t="s">
        <v>198</v>
      </c>
      <c r="B12" s="203"/>
      <c r="C12" s="203"/>
      <c r="D12" s="203"/>
      <c r="E12" s="203"/>
      <c r="F12" s="203"/>
      <c r="G12" s="203"/>
      <c r="H12" s="203"/>
      <c r="I12" s="1">
        <v>6</v>
      </c>
      <c r="J12" s="58">
        <f>SUM(J7:J11)</f>
        <v>0</v>
      </c>
      <c r="K12" s="48">
        <f>SUM(K7:K11)</f>
        <v>0</v>
      </c>
    </row>
    <row r="13" spans="1:11" x14ac:dyDescent="0.2">
      <c r="A13" s="195" t="s">
        <v>123</v>
      </c>
      <c r="B13" s="196"/>
      <c r="C13" s="196"/>
      <c r="D13" s="196"/>
      <c r="E13" s="196"/>
      <c r="F13" s="196"/>
      <c r="G13" s="196"/>
      <c r="H13" s="196"/>
      <c r="I13" s="1">
        <v>7</v>
      </c>
      <c r="J13" s="5"/>
      <c r="K13" s="7"/>
    </row>
    <row r="14" spans="1:11" x14ac:dyDescent="0.2">
      <c r="A14" s="195" t="s">
        <v>124</v>
      </c>
      <c r="B14" s="196"/>
      <c r="C14" s="196"/>
      <c r="D14" s="196"/>
      <c r="E14" s="196"/>
      <c r="F14" s="196"/>
      <c r="G14" s="196"/>
      <c r="H14" s="196"/>
      <c r="I14" s="1">
        <v>8</v>
      </c>
      <c r="J14" s="5"/>
      <c r="K14" s="7"/>
    </row>
    <row r="15" spans="1:11" x14ac:dyDescent="0.2">
      <c r="A15" s="195" t="s">
        <v>125</v>
      </c>
      <c r="B15" s="196"/>
      <c r="C15" s="196"/>
      <c r="D15" s="196"/>
      <c r="E15" s="196"/>
      <c r="F15" s="196"/>
      <c r="G15" s="196"/>
      <c r="H15" s="196"/>
      <c r="I15" s="1">
        <v>9</v>
      </c>
      <c r="J15" s="5"/>
      <c r="K15" s="7"/>
    </row>
    <row r="16" spans="1:11" x14ac:dyDescent="0.2">
      <c r="A16" s="195" t="s">
        <v>126</v>
      </c>
      <c r="B16" s="196"/>
      <c r="C16" s="196"/>
      <c r="D16" s="196"/>
      <c r="E16" s="196"/>
      <c r="F16" s="196"/>
      <c r="G16" s="196"/>
      <c r="H16" s="196"/>
      <c r="I16" s="1">
        <v>10</v>
      </c>
      <c r="J16" s="5"/>
      <c r="K16" s="7"/>
    </row>
    <row r="17" spans="1:11" x14ac:dyDescent="0.2">
      <c r="A17" s="195" t="s">
        <v>127</v>
      </c>
      <c r="B17" s="196"/>
      <c r="C17" s="196"/>
      <c r="D17" s="196"/>
      <c r="E17" s="196"/>
      <c r="F17" s="196"/>
      <c r="G17" s="196"/>
      <c r="H17" s="196"/>
      <c r="I17" s="1">
        <v>11</v>
      </c>
      <c r="J17" s="5"/>
      <c r="K17" s="7"/>
    </row>
    <row r="18" spans="1:11" x14ac:dyDescent="0.2">
      <c r="A18" s="195" t="s">
        <v>128</v>
      </c>
      <c r="B18" s="196"/>
      <c r="C18" s="196"/>
      <c r="D18" s="196"/>
      <c r="E18" s="196"/>
      <c r="F18" s="196"/>
      <c r="G18" s="196"/>
      <c r="H18" s="196"/>
      <c r="I18" s="1">
        <v>12</v>
      </c>
      <c r="J18" s="5"/>
      <c r="K18" s="7"/>
    </row>
    <row r="19" spans="1:11" x14ac:dyDescent="0.2">
      <c r="A19" s="202" t="s">
        <v>47</v>
      </c>
      <c r="B19" s="203"/>
      <c r="C19" s="203"/>
      <c r="D19" s="203"/>
      <c r="E19" s="203"/>
      <c r="F19" s="203"/>
      <c r="G19" s="203"/>
      <c r="H19" s="203"/>
      <c r="I19" s="1">
        <v>13</v>
      </c>
      <c r="J19" s="58">
        <f>SUM(J13:J18)</f>
        <v>0</v>
      </c>
      <c r="K19" s="48">
        <f>SUM(K13:K18)</f>
        <v>0</v>
      </c>
    </row>
    <row r="20" spans="1:11" x14ac:dyDescent="0.2">
      <c r="A20" s="202" t="s">
        <v>108</v>
      </c>
      <c r="B20" s="290"/>
      <c r="C20" s="290"/>
      <c r="D20" s="290"/>
      <c r="E20" s="290"/>
      <c r="F20" s="290"/>
      <c r="G20" s="290"/>
      <c r="H20" s="291"/>
      <c r="I20" s="1">
        <v>14</v>
      </c>
      <c r="J20" s="58">
        <f>IF(J12&gt;J19,J12-J19,0)</f>
        <v>0</v>
      </c>
      <c r="K20" s="48">
        <f>IF(K12&gt;K19,K12-K19,0)</f>
        <v>0</v>
      </c>
    </row>
    <row r="21" spans="1:11" x14ac:dyDescent="0.2">
      <c r="A21" s="208" t="s">
        <v>109</v>
      </c>
      <c r="B21" s="292"/>
      <c r="C21" s="292"/>
      <c r="D21" s="292"/>
      <c r="E21" s="292"/>
      <c r="F21" s="292"/>
      <c r="G21" s="292"/>
      <c r="H21" s="293"/>
      <c r="I21" s="1">
        <v>15</v>
      </c>
      <c r="J21" s="58">
        <f>IF(J19&gt;J12,J19-J12,0)</f>
        <v>0</v>
      </c>
      <c r="K21" s="48">
        <f>IF(K19&gt;K12,K19-K12,0)</f>
        <v>0</v>
      </c>
    </row>
    <row r="22" spans="1:11" x14ac:dyDescent="0.2">
      <c r="A22" s="219" t="s">
        <v>159</v>
      </c>
      <c r="B22" s="232"/>
      <c r="C22" s="232"/>
      <c r="D22" s="232"/>
      <c r="E22" s="232"/>
      <c r="F22" s="232"/>
      <c r="G22" s="232"/>
      <c r="H22" s="232"/>
      <c r="I22" s="258"/>
      <c r="J22" s="258"/>
      <c r="K22" s="259"/>
    </row>
    <row r="23" spans="1:11" x14ac:dyDescent="0.2">
      <c r="A23" s="195" t="s">
        <v>165</v>
      </c>
      <c r="B23" s="196"/>
      <c r="C23" s="196"/>
      <c r="D23" s="196"/>
      <c r="E23" s="196"/>
      <c r="F23" s="196"/>
      <c r="G23" s="196"/>
      <c r="H23" s="196"/>
      <c r="I23" s="1">
        <v>16</v>
      </c>
      <c r="J23" s="5"/>
      <c r="K23" s="7"/>
    </row>
    <row r="24" spans="1:11" x14ac:dyDescent="0.2">
      <c r="A24" s="195" t="s">
        <v>166</v>
      </c>
      <c r="B24" s="196"/>
      <c r="C24" s="196"/>
      <c r="D24" s="196"/>
      <c r="E24" s="196"/>
      <c r="F24" s="196"/>
      <c r="G24" s="196"/>
      <c r="H24" s="196"/>
      <c r="I24" s="1">
        <v>17</v>
      </c>
      <c r="J24" s="5"/>
      <c r="K24" s="7"/>
    </row>
    <row r="25" spans="1:11" x14ac:dyDescent="0.2">
      <c r="A25" s="195" t="s">
        <v>321</v>
      </c>
      <c r="B25" s="196"/>
      <c r="C25" s="196"/>
      <c r="D25" s="196"/>
      <c r="E25" s="196"/>
      <c r="F25" s="196"/>
      <c r="G25" s="196"/>
      <c r="H25" s="196"/>
      <c r="I25" s="1">
        <v>18</v>
      </c>
      <c r="J25" s="5"/>
      <c r="K25" s="7"/>
    </row>
    <row r="26" spans="1:11" x14ac:dyDescent="0.2">
      <c r="A26" s="195" t="s">
        <v>322</v>
      </c>
      <c r="B26" s="196"/>
      <c r="C26" s="196"/>
      <c r="D26" s="196"/>
      <c r="E26" s="196"/>
      <c r="F26" s="196"/>
      <c r="G26" s="196"/>
      <c r="H26" s="196"/>
      <c r="I26" s="1">
        <v>19</v>
      </c>
      <c r="J26" s="5"/>
      <c r="K26" s="7"/>
    </row>
    <row r="27" spans="1:11" x14ac:dyDescent="0.2">
      <c r="A27" s="195" t="s">
        <v>167</v>
      </c>
      <c r="B27" s="196"/>
      <c r="C27" s="196"/>
      <c r="D27" s="196"/>
      <c r="E27" s="196"/>
      <c r="F27" s="196"/>
      <c r="G27" s="196"/>
      <c r="H27" s="196"/>
      <c r="I27" s="1">
        <v>20</v>
      </c>
      <c r="J27" s="5"/>
      <c r="K27" s="7"/>
    </row>
    <row r="28" spans="1:11" x14ac:dyDescent="0.2">
      <c r="A28" s="202" t="s">
        <v>114</v>
      </c>
      <c r="B28" s="203"/>
      <c r="C28" s="203"/>
      <c r="D28" s="203"/>
      <c r="E28" s="203"/>
      <c r="F28" s="203"/>
      <c r="G28" s="203"/>
      <c r="H28" s="203"/>
      <c r="I28" s="1">
        <v>21</v>
      </c>
      <c r="J28" s="58">
        <f>SUM(J23:J27)</f>
        <v>0</v>
      </c>
      <c r="K28" s="48">
        <f>SUM(K23:K27)</f>
        <v>0</v>
      </c>
    </row>
    <row r="29" spans="1:11" x14ac:dyDescent="0.2">
      <c r="A29" s="195" t="s">
        <v>2</v>
      </c>
      <c r="B29" s="196"/>
      <c r="C29" s="196"/>
      <c r="D29" s="196"/>
      <c r="E29" s="196"/>
      <c r="F29" s="196"/>
      <c r="G29" s="196"/>
      <c r="H29" s="196"/>
      <c r="I29" s="1">
        <v>22</v>
      </c>
      <c r="J29" s="5"/>
      <c r="K29" s="7"/>
    </row>
    <row r="30" spans="1:11" x14ac:dyDescent="0.2">
      <c r="A30" s="195" t="s">
        <v>3</v>
      </c>
      <c r="B30" s="196"/>
      <c r="C30" s="196"/>
      <c r="D30" s="196"/>
      <c r="E30" s="196"/>
      <c r="F30" s="196"/>
      <c r="G30" s="196"/>
      <c r="H30" s="196"/>
      <c r="I30" s="1">
        <v>23</v>
      </c>
      <c r="J30" s="5"/>
      <c r="K30" s="7"/>
    </row>
    <row r="31" spans="1:11" x14ac:dyDescent="0.2">
      <c r="A31" s="195" t="s">
        <v>4</v>
      </c>
      <c r="B31" s="196"/>
      <c r="C31" s="196"/>
      <c r="D31" s="196"/>
      <c r="E31" s="196"/>
      <c r="F31" s="196"/>
      <c r="G31" s="196"/>
      <c r="H31" s="196"/>
      <c r="I31" s="1">
        <v>24</v>
      </c>
      <c r="J31" s="5"/>
      <c r="K31" s="7"/>
    </row>
    <row r="32" spans="1:11" x14ac:dyDescent="0.2">
      <c r="A32" s="202" t="s">
        <v>48</v>
      </c>
      <c r="B32" s="203"/>
      <c r="C32" s="203"/>
      <c r="D32" s="203"/>
      <c r="E32" s="203"/>
      <c r="F32" s="203"/>
      <c r="G32" s="203"/>
      <c r="H32" s="203"/>
      <c r="I32" s="1">
        <v>25</v>
      </c>
      <c r="J32" s="58">
        <f>SUM(J29:J31)</f>
        <v>0</v>
      </c>
      <c r="K32" s="48">
        <f>SUM(K29:K31)</f>
        <v>0</v>
      </c>
    </row>
    <row r="33" spans="1:11" x14ac:dyDescent="0.2">
      <c r="A33" s="202" t="s">
        <v>110</v>
      </c>
      <c r="B33" s="203"/>
      <c r="C33" s="203"/>
      <c r="D33" s="203"/>
      <c r="E33" s="203"/>
      <c r="F33" s="203"/>
      <c r="G33" s="203"/>
      <c r="H33" s="203"/>
      <c r="I33" s="1">
        <v>26</v>
      </c>
      <c r="J33" s="58">
        <f>IF(J28&gt;J32,J28-J32,0)</f>
        <v>0</v>
      </c>
      <c r="K33" s="48">
        <f>IF(K28&gt;K32,K28-K32,0)</f>
        <v>0</v>
      </c>
    </row>
    <row r="34" spans="1:11" x14ac:dyDescent="0.2">
      <c r="A34" s="202" t="s">
        <v>111</v>
      </c>
      <c r="B34" s="203"/>
      <c r="C34" s="203"/>
      <c r="D34" s="203"/>
      <c r="E34" s="203"/>
      <c r="F34" s="203"/>
      <c r="G34" s="203"/>
      <c r="H34" s="203"/>
      <c r="I34" s="1">
        <v>27</v>
      </c>
      <c r="J34" s="58">
        <f>IF(J32&gt;J28,J32-J28,0)</f>
        <v>0</v>
      </c>
      <c r="K34" s="48">
        <f>IF(K32&gt;K28,K32-K28,0)</f>
        <v>0</v>
      </c>
    </row>
    <row r="35" spans="1:11" x14ac:dyDescent="0.2">
      <c r="A35" s="219" t="s">
        <v>160</v>
      </c>
      <c r="B35" s="232"/>
      <c r="C35" s="232"/>
      <c r="D35" s="232"/>
      <c r="E35" s="232"/>
      <c r="F35" s="232"/>
      <c r="G35" s="232"/>
      <c r="H35" s="232"/>
      <c r="I35" s="258">
        <v>0</v>
      </c>
      <c r="J35" s="258"/>
      <c r="K35" s="259"/>
    </row>
    <row r="36" spans="1:11" x14ac:dyDescent="0.2">
      <c r="A36" s="195" t="s">
        <v>174</v>
      </c>
      <c r="B36" s="196"/>
      <c r="C36" s="196"/>
      <c r="D36" s="196"/>
      <c r="E36" s="196"/>
      <c r="F36" s="196"/>
      <c r="G36" s="196"/>
      <c r="H36" s="196"/>
      <c r="I36" s="1">
        <v>28</v>
      </c>
      <c r="J36" s="5"/>
      <c r="K36" s="7"/>
    </row>
    <row r="37" spans="1:11" x14ac:dyDescent="0.2">
      <c r="A37" s="195" t="s">
        <v>29</v>
      </c>
      <c r="B37" s="196"/>
      <c r="C37" s="196"/>
      <c r="D37" s="196"/>
      <c r="E37" s="196"/>
      <c r="F37" s="196"/>
      <c r="G37" s="196"/>
      <c r="H37" s="196"/>
      <c r="I37" s="1">
        <v>29</v>
      </c>
      <c r="J37" s="5"/>
      <c r="K37" s="7"/>
    </row>
    <row r="38" spans="1:11" x14ac:dyDescent="0.2">
      <c r="A38" s="195" t="s">
        <v>30</v>
      </c>
      <c r="B38" s="196"/>
      <c r="C38" s="196"/>
      <c r="D38" s="196"/>
      <c r="E38" s="196"/>
      <c r="F38" s="196"/>
      <c r="G38" s="196"/>
      <c r="H38" s="196"/>
      <c r="I38" s="1">
        <v>30</v>
      </c>
      <c r="J38" s="5"/>
      <c r="K38" s="7"/>
    </row>
    <row r="39" spans="1:11" x14ac:dyDescent="0.2">
      <c r="A39" s="202" t="s">
        <v>49</v>
      </c>
      <c r="B39" s="203"/>
      <c r="C39" s="203"/>
      <c r="D39" s="203"/>
      <c r="E39" s="203"/>
      <c r="F39" s="203"/>
      <c r="G39" s="203"/>
      <c r="H39" s="203"/>
      <c r="I39" s="1">
        <v>31</v>
      </c>
      <c r="J39" s="58">
        <f>SUM(J36:J38)</f>
        <v>0</v>
      </c>
      <c r="K39" s="48">
        <f>SUM(K36:K38)</f>
        <v>0</v>
      </c>
    </row>
    <row r="40" spans="1:11" x14ac:dyDescent="0.2">
      <c r="A40" s="195" t="s">
        <v>31</v>
      </c>
      <c r="B40" s="196"/>
      <c r="C40" s="196"/>
      <c r="D40" s="196"/>
      <c r="E40" s="196"/>
      <c r="F40" s="196"/>
      <c r="G40" s="196"/>
      <c r="H40" s="196"/>
      <c r="I40" s="1">
        <v>32</v>
      </c>
      <c r="J40" s="5"/>
      <c r="K40" s="7"/>
    </row>
    <row r="41" spans="1:11" x14ac:dyDescent="0.2">
      <c r="A41" s="195" t="s">
        <v>32</v>
      </c>
      <c r="B41" s="196"/>
      <c r="C41" s="196"/>
      <c r="D41" s="196"/>
      <c r="E41" s="196"/>
      <c r="F41" s="196"/>
      <c r="G41" s="196"/>
      <c r="H41" s="196"/>
      <c r="I41" s="1">
        <v>33</v>
      </c>
      <c r="J41" s="5"/>
      <c r="K41" s="7"/>
    </row>
    <row r="42" spans="1:11" x14ac:dyDescent="0.2">
      <c r="A42" s="195" t="s">
        <v>33</v>
      </c>
      <c r="B42" s="196"/>
      <c r="C42" s="196"/>
      <c r="D42" s="196"/>
      <c r="E42" s="196"/>
      <c r="F42" s="196"/>
      <c r="G42" s="196"/>
      <c r="H42" s="196"/>
      <c r="I42" s="1">
        <v>34</v>
      </c>
      <c r="J42" s="5"/>
      <c r="K42" s="7"/>
    </row>
    <row r="43" spans="1:11" x14ac:dyDescent="0.2">
      <c r="A43" s="195" t="s">
        <v>34</v>
      </c>
      <c r="B43" s="196"/>
      <c r="C43" s="196"/>
      <c r="D43" s="196"/>
      <c r="E43" s="196"/>
      <c r="F43" s="196"/>
      <c r="G43" s="196"/>
      <c r="H43" s="196"/>
      <c r="I43" s="1">
        <v>35</v>
      </c>
      <c r="J43" s="5"/>
      <c r="K43" s="7"/>
    </row>
    <row r="44" spans="1:11" x14ac:dyDescent="0.2">
      <c r="A44" s="195" t="s">
        <v>35</v>
      </c>
      <c r="B44" s="196"/>
      <c r="C44" s="196"/>
      <c r="D44" s="196"/>
      <c r="E44" s="196"/>
      <c r="F44" s="196"/>
      <c r="G44" s="196"/>
      <c r="H44" s="196"/>
      <c r="I44" s="1">
        <v>36</v>
      </c>
      <c r="J44" s="5"/>
      <c r="K44" s="7"/>
    </row>
    <row r="45" spans="1:11" x14ac:dyDescent="0.2">
      <c r="A45" s="202" t="s">
        <v>148</v>
      </c>
      <c r="B45" s="203"/>
      <c r="C45" s="203"/>
      <c r="D45" s="203"/>
      <c r="E45" s="203"/>
      <c r="F45" s="203"/>
      <c r="G45" s="203"/>
      <c r="H45" s="203"/>
      <c r="I45" s="1">
        <v>37</v>
      </c>
      <c r="J45" s="58">
        <f>SUM(J40:J44)</f>
        <v>0</v>
      </c>
      <c r="K45" s="48">
        <f>SUM(K40:K44)</f>
        <v>0</v>
      </c>
    </row>
    <row r="46" spans="1:11" x14ac:dyDescent="0.2">
      <c r="A46" s="202" t="s">
        <v>162</v>
      </c>
      <c r="B46" s="203"/>
      <c r="C46" s="203"/>
      <c r="D46" s="203"/>
      <c r="E46" s="203"/>
      <c r="F46" s="203"/>
      <c r="G46" s="203"/>
      <c r="H46" s="203"/>
      <c r="I46" s="1">
        <v>38</v>
      </c>
      <c r="J46" s="58">
        <f>IF(J39&gt;J45,J39-J45,0)</f>
        <v>0</v>
      </c>
      <c r="K46" s="48">
        <f>IF(K39&gt;K45,K39-K45,0)</f>
        <v>0</v>
      </c>
    </row>
    <row r="47" spans="1:11" x14ac:dyDescent="0.2">
      <c r="A47" s="202" t="s">
        <v>163</v>
      </c>
      <c r="B47" s="203"/>
      <c r="C47" s="203"/>
      <c r="D47" s="203"/>
      <c r="E47" s="203"/>
      <c r="F47" s="203"/>
      <c r="G47" s="203"/>
      <c r="H47" s="203"/>
      <c r="I47" s="1">
        <v>39</v>
      </c>
      <c r="J47" s="58">
        <f>IF(J45&gt;J39,J45-J39,0)</f>
        <v>0</v>
      </c>
      <c r="K47" s="48">
        <f>IF(K45&gt;K39,K45-K39,0)</f>
        <v>0</v>
      </c>
    </row>
    <row r="48" spans="1:11" x14ac:dyDescent="0.2">
      <c r="A48" s="202" t="s">
        <v>149</v>
      </c>
      <c r="B48" s="203"/>
      <c r="C48" s="203"/>
      <c r="D48" s="203"/>
      <c r="E48" s="203"/>
      <c r="F48" s="203"/>
      <c r="G48" s="203"/>
      <c r="H48" s="203"/>
      <c r="I48" s="1">
        <v>40</v>
      </c>
      <c r="J48" s="58">
        <f>IF(J20-J21+J33-J34+J46-J47&gt;0,J20-J21+J33-J34+J46-J47,0)</f>
        <v>0</v>
      </c>
      <c r="K48" s="48">
        <f>IF(K20-K21+K33-K34+K46-K47&gt;0,K20-K21+K33-K34+K46-K47,0)</f>
        <v>0</v>
      </c>
    </row>
    <row r="49" spans="1:11" x14ac:dyDescent="0.2">
      <c r="A49" s="202" t="s">
        <v>15</v>
      </c>
      <c r="B49" s="203"/>
      <c r="C49" s="203"/>
      <c r="D49" s="203"/>
      <c r="E49" s="203"/>
      <c r="F49" s="203"/>
      <c r="G49" s="203"/>
      <c r="H49" s="203"/>
      <c r="I49" s="1">
        <v>41</v>
      </c>
      <c r="J49" s="58">
        <f>IF(J21-J20+J34-J33+J47-J46&gt;0,J21-J20+J34-J33+J47-J46,0)</f>
        <v>0</v>
      </c>
      <c r="K49" s="48">
        <f>IF(K21-K20+K34-K33+K47-K46&gt;0,K21-K20+K34-K33+K47-K46,0)</f>
        <v>0</v>
      </c>
    </row>
    <row r="50" spans="1:11" x14ac:dyDescent="0.2">
      <c r="A50" s="202" t="s">
        <v>161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/>
    </row>
    <row r="51" spans="1:11" x14ac:dyDescent="0.2">
      <c r="A51" s="202" t="s">
        <v>175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x14ac:dyDescent="0.2">
      <c r="A52" s="202" t="s">
        <v>176</v>
      </c>
      <c r="B52" s="203"/>
      <c r="C52" s="203"/>
      <c r="D52" s="203"/>
      <c r="E52" s="203"/>
      <c r="F52" s="203"/>
      <c r="G52" s="203"/>
      <c r="H52" s="203"/>
      <c r="I52" s="1">
        <v>44</v>
      </c>
      <c r="J52" s="5"/>
      <c r="K52" s="7"/>
    </row>
    <row r="53" spans="1:11" x14ac:dyDescent="0.2">
      <c r="A53" s="208" t="s">
        <v>177</v>
      </c>
      <c r="B53" s="209"/>
      <c r="C53" s="209"/>
      <c r="D53" s="209"/>
      <c r="E53" s="209"/>
      <c r="F53" s="209"/>
      <c r="G53" s="209"/>
      <c r="H53" s="209"/>
      <c r="I53" s="4">
        <v>45</v>
      </c>
      <c r="J53" s="59">
        <f>J50+J51-J52</f>
        <v>0</v>
      </c>
      <c r="K53" s="55">
        <f>K50+K51-K52</f>
        <v>0</v>
      </c>
    </row>
    <row r="54" spans="1:11" x14ac:dyDescent="0.2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mergeCells count="53">
    <mergeCell ref="A47:H47"/>
    <mergeCell ref="A53:H53"/>
    <mergeCell ref="A48:H48"/>
    <mergeCell ref="A49:H49"/>
    <mergeCell ref="A50:H50"/>
    <mergeCell ref="A51:H51"/>
    <mergeCell ref="A52:H52"/>
    <mergeCell ref="A46:H46"/>
    <mergeCell ref="A29:H29"/>
    <mergeCell ref="A31:H31"/>
    <mergeCell ref="A44:H44"/>
    <mergeCell ref="A42:H42"/>
    <mergeCell ref="A35:K35"/>
    <mergeCell ref="A38:H38"/>
    <mergeCell ref="A39:H39"/>
    <mergeCell ref="A34:H34"/>
    <mergeCell ref="A45:H45"/>
    <mergeCell ref="A40:H40"/>
    <mergeCell ref="A37:H37"/>
    <mergeCell ref="A36:H36"/>
    <mergeCell ref="A43:H43"/>
    <mergeCell ref="A33:H33"/>
    <mergeCell ref="A41:H41"/>
    <mergeCell ref="A32:H32"/>
    <mergeCell ref="A24:H24"/>
    <mergeCell ref="A30:H30"/>
    <mergeCell ref="A25:H25"/>
    <mergeCell ref="A26:H26"/>
    <mergeCell ref="A27:H27"/>
    <mergeCell ref="A11:H11"/>
    <mergeCell ref="A12:H12"/>
    <mergeCell ref="A20:H20"/>
    <mergeCell ref="A28:H28"/>
    <mergeCell ref="A23:H23"/>
    <mergeCell ref="A13:H13"/>
    <mergeCell ref="A22:K22"/>
    <mergeCell ref="A14:H14"/>
    <mergeCell ref="A15:H15"/>
    <mergeCell ref="A17:H17"/>
    <mergeCell ref="A16:H16"/>
    <mergeCell ref="A18:H18"/>
    <mergeCell ref="A21:H21"/>
    <mergeCell ref="A19:H19"/>
    <mergeCell ref="A1:K1"/>
    <mergeCell ref="A2:K2"/>
    <mergeCell ref="A4:H4"/>
    <mergeCell ref="A10:H10"/>
    <mergeCell ref="A9:H9"/>
    <mergeCell ref="A3:K3"/>
    <mergeCell ref="A5:H5"/>
    <mergeCell ref="A6:K6"/>
    <mergeCell ref="A7:H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>
      <selection activeCell="M32" sqref="M32"/>
    </sheetView>
  </sheetViews>
  <sheetFormatPr defaultRowHeight="12.75" x14ac:dyDescent="0.2"/>
  <sheetData>
    <row r="1" spans="1:10" x14ac:dyDescent="0.2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 x14ac:dyDescent="0.2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x14ac:dyDescent="0.2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 x14ac:dyDescent="0.2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 x14ac:dyDescent="0.2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 x14ac:dyDescent="0.2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 x14ac:dyDescent="0.2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 x14ac:dyDescent="0.2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 x14ac:dyDescent="0.2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 x14ac:dyDescent="0.2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x14ac:dyDescent="0.2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 x14ac:dyDescent="0.2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PK</vt:lpstr>
      <vt:lpstr>NT_D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Ivo Hrdalo</cp:lastModifiedBy>
  <cp:lastPrinted>2018-10-29T13:47:40Z</cp:lastPrinted>
  <dcterms:created xsi:type="dcterms:W3CDTF">2008-10-17T11:51:54Z</dcterms:created>
  <dcterms:modified xsi:type="dcterms:W3CDTF">2018-10-30T12:19:10Z</dcterms:modified>
</cp:coreProperties>
</file>