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NT_D" sheetId="7" r:id="rId7"/>
  </sheets>
  <definedNames>
    <definedName name="_xlnm.Print_Area" localSheetId="5">'Bilješke'!$A$1:$J$53</definedName>
    <definedName name="_xlnm.Print_Area" localSheetId="0">'OPĆI PODACI'!$A$1:$I$79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<sst xmlns="http://schemas.openxmlformats.org/spreadsheetml/2006/main" count="436" uniqueCount="374">
  <si>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</si>
  <si>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</si>
  <si>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</si>
  <si>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</si>
  <si>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</si>
  <si>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</si>
  <si>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</si>
  <si>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</si>
  <si>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</si>
  <si>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</si>
  <si>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</si>
  <si>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</si>
  <si>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</si>
  <si>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</si>
  <si>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</si>
  <si>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</si>
  <si>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</si>
  <si>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</si>
  <si>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</si>
  <si>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</si>
  <si>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</si>
  <si>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</si>
  <si>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</si>
  <si>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</si>
  <si>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</si>
  <si>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</si>
  <si>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</si>
  <si>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</si>
  <si>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</si>
  <si>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</si>
  <si>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</si>
  <si>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</si>
  <si>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</si>
  <si>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</si>
  <si>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</si>
  <si>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</si>
  <si>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</si>
  <si>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</si>
  <si>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</si>
  <si>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</si>
  <si>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</si>
  <si>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</si>
  <si>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</si>
  <si>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</si>
  <si>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</si>
  <si>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</si>
  <si>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</si>
  <si>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</si>
  <si>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</si>
  <si>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</si>
  <si>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</si>
  <si>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</si>
  <si>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</si>
  <si>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</si>
  <si>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</si>
  <si>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</si>
  <si>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</si>
  <si>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</si>
  <si>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</si>
  <si>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</si>
  <si>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</si>
  <si>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</si>
  <si>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</si>
  <si>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</si>
  <si>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</si>
  <si>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</si>
  <si>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</si>
  <si>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</si>
  <si>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</si>
  <si>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</si>
  <si>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</si>
  <si>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</si>
  <si>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</si>
  <si>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</si>
  <si>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</si>
  <si>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</si>
  <si>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</si>
  <si>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</si>
  <si>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</si>
  <si>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</si>
  <si>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</si>
  <si>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</si>
  <si>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</si>
  <si>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</si>
  <si>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</si>
  <si>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</si>
  <si>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</si>
  <si>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</si>
  <si>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</si>
  <si>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</si>
  <si>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</si>
  <si>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</si>
  <si>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</si>
  <si>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</si>
  <si>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</si>
  <si>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</si>
  <si>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</si>
  <si>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</si>
  <si>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</si>
  <si>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</si>
  <si>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</si>
  <si>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</si>
  <si>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</si>
  <si>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</si>
  <si>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</si>
  <si>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</si>
  <si>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</si>
  <si>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</si>
  <si>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</si>
  <si>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</si>
  <si>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</si>
  <si>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</si>
  <si>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</si>
  <si>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</si>
  <si>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</si>
  <si>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</si>
  <si>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</si>
  <si>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</si>
  <si>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</si>
  <si>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</si>
  <si>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</si>
  <si>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</si>
  <si>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</si>
  <si>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</si>
  <si>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</si>
  <si>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</si>
  <si>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</si>
  <si>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</si>
  <si>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</si>
  <si>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</si>
  <si>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</si>
  <si>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</si>
  <si>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</si>
  <si>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</si>
  <si>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</si>
  <si>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</si>
  <si>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</si>
  <si>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</si>
  <si>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</si>
  <si>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</si>
  <si>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</si>
  <si>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</si>
  <si>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</si>
  <si>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</si>
  <si>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</si>
  <si>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</si>
  <si>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</si>
  <si>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</si>
  <si>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</si>
  <si>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</si>
  <si>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</si>
  <si>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</si>
  <si>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</si>
  <si>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</si>
  <si>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</si>
  <si>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</si>
  <si>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</si>
  <si>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</si>
  <si>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</si>
  <si>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</si>
  <si>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</si>
  <si>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</si>
  <si>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</si>
  <si>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</si>
  <si>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</si>
  <si>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</si>
  <si>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</si>
  <si>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</si>
  <si>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</si>
  <si>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</si>
  <si>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</si>
  <si>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</si>
  <si>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</si>
  <si>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</si>
  <si>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</si>
  <si>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</si>
  <si>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</si>
  <si>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</si>
  <si>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</si>
  <si>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</si>
  <si>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</si>
  <si>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</si>
  <si>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</si>
  <si>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</si>
  <si>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</si>
  <si>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</si>
  <si>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</si>
  <si>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</si>
  <si>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</si>
  <si>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</si>
  <si>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</si>
  <si>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</si>
  <si>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</si>
  <si>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</si>
  <si>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</si>
  <si>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</si>
  <si>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</si>
  <si>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</si>
  <si>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</si>
  <si>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</si>
  <si>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</si>
  <si>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</si>
  <si>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</si>
  <si>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</si>
  <si>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</si>
  <si>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</si>
  <si>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</si>
  <si>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</si>
  <si>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</si>
  <si>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</si>
  <si>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</si>
  <si>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</si>
  <si>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</si>
  <si>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</si>
  <si>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</si>
  <si>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</si>
  <si>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</si>
  <si>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</si>
  <si>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</si>
  <si>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</si>
  <si>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</si>
  <si>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</si>
  <si>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</si>
  <si>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</si>
  <si>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</si>
  <si>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</si>
  <si>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</si>
  <si>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</si>
  <si>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</si>
  <si>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</si>
  <si>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</si>
  <si>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</si>
  <si>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</si>
  <si>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</si>
  <si>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</si>
  <si>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</si>
  <si>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</si>
  <si>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</si>
  <si>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</si>
  <si>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</si>
  <si>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</si>
  <si>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</si>
  <si>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</si>
  <si>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</si>
  <si>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</si>
  <si>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</si>
  <si>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</si>
  <si>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</si>
  <si>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</si>
  <si>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</si>
  <si>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</si>
  <si>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</si>
  <si>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</si>
  <si>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</si>
  <si>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</si>
  <si>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</si>
  <si>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</si>
  <si>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</si>
  <si>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</si>
  <si>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</si>
  <si>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</si>
  <si>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</si>
  <si>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</si>
  <si>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</si>
  <si>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</si>
  <si>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</si>
  <si>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</si>
  <si>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</si>
  <si>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</si>
  <si>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</si>
  <si>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</si>
  <si>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</si>
  <si>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</si>
  <si>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</si>
  <si>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</si>
  <si>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</si>
  <si>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</si>
  <si>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</si>
  <si>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</si>
  <si>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</si>
  <si>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</si>
  <si>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</si>
  <si>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</si>
  <si>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</si>
  <si>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</si>
  <si>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</si>
  <si>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</si>
  <si>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</si>
  <si>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</si>
  <si>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</si>
  <si>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</si>
  <si>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</si>
  <si>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</si>
  <si>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</si>
  <si>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</si>
  <si>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</si>
  <si>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</si>
  <si>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</si>
  <si>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</si>
  <si>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</si>
  <si>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</si>
  <si>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</si>
  <si>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</si>
  <si>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</si>
  <si>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</si>
  <si>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</si>
  <si>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</si>
  <si>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</si>
  <si>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</si>
  <si>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</si>
  <si>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</si>
  <si>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</si>
  <si>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</si>
  <si>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</si>
  <si>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</si>
  <si>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</si>
  <si>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</si>
  <si>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</si>
  <si>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</si>
  <si>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</si>
  <si>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</si>
  <si>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</si>
  <si>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</si>
  <si>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</si>
  <si>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</si>
  <si>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</si>
  <si>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</si>
  <si>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</si>
  <si>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</si>
  <si>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</si>
  <si>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</si>
  <si>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DA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</si>
  <si>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</si>
  <si>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</si>
  <si>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</si>
  <si>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</si>
  <si>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</si>
  <si>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</si>
  <si>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</si>
  <si>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01982516</t>
  </si>
  <si>
    <t>01819585</t>
  </si>
  <si>
    <t>FORUM CENTAR D.O.O.</t>
  </si>
  <si>
    <t>01960229</t>
  </si>
  <si>
    <t>EKONOMSKO TEHNIČKI ZAVOD D.D.</t>
  </si>
  <si>
    <t>03013669</t>
  </si>
  <si>
    <t>03222853</t>
  </si>
  <si>
    <t>IGH KOSOVA Sha</t>
  </si>
  <si>
    <t>PRIŠTINA, KOSOVO</t>
  </si>
  <si>
    <t>DP AQUA D.O.O.</t>
  </si>
  <si>
    <t>01907522</t>
  </si>
  <si>
    <t>MBM TERMOPROJEKT D.O.O.</t>
  </si>
  <si>
    <t>00335967</t>
  </si>
  <si>
    <t>RADELJEVIĆ D.O.O.</t>
  </si>
  <si>
    <t>01938533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</si>
  <si>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</si>
  <si>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</si>
  <si>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</si>
  <si>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</si>
  <si>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MARTERRA D.O.O.</t>
  </si>
  <si>
    <t>02462478</t>
  </si>
  <si>
    <t>28983577816</t>
  </si>
  <si>
    <t>SLAVONIJA CENTAR, POSLOVNA ZONA VELIKA KOPANICA D.O.O.</t>
  </si>
  <si>
    <t>81665145943</t>
  </si>
  <si>
    <t>http://www.igh.hr</t>
  </si>
  <si>
    <t>OSIJEK, DRINSKA 18</t>
  </si>
  <si>
    <t>IGH CONSULTING D.O.O.</t>
  </si>
  <si>
    <t>IGH D.O.O. MOSTAR</t>
  </si>
  <si>
    <t>4227725460006</t>
  </si>
  <si>
    <t>IGH BUSINESS ADVISORY SERVICES D.O.O.</t>
  </si>
  <si>
    <t xml:space="preserve">KUMRIĆ OLIVER </t>
  </si>
  <si>
    <t>PROJEKTNI BIRO P45 D.O.O.</t>
  </si>
  <si>
    <t>HRDALO IVO</t>
  </si>
  <si>
    <t>01 6125 311</t>
  </si>
  <si>
    <t>ivo.hrdalo@igh.hr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</si>
</sst>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6" fillId="0" borderId="15" xfId="58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hidden="1"/>
    </xf>
    <xf numFmtId="3" fontId="2" fillId="0" borderId="15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hidden="1"/>
    </xf>
    <xf numFmtId="0" fontId="4" fillId="0" borderId="16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 vertical="top" wrapText="1"/>
      <protection hidden="1"/>
    </xf>
    <xf numFmtId="0" fontId="4" fillId="0" borderId="0" xfId="59" applyFont="1" applyFill="1" applyBorder="1" applyAlignment="1" applyProtection="1">
      <alignment horizontal="left" wrapText="1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left" vertical="top" wrapText="1" indent="2"/>
      <protection hidden="1"/>
    </xf>
    <xf numFmtId="0" fontId="4" fillId="0" borderId="16" xfId="59" applyFont="1" applyFill="1" applyBorder="1" applyAlignment="1" applyProtection="1">
      <alignment horizontal="left" vertical="top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0" fillId="0" borderId="16" xfId="59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0" fillId="0" borderId="25" xfId="59" applyFont="1" applyFill="1" applyBorder="1" applyAlignment="1">
      <alignment/>
      <protection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4" fillId="0" borderId="29" xfId="59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4" fillId="0" borderId="30" xfId="59" applyFont="1" applyBorder="1" applyAlignment="1" applyProtection="1">
      <alignment horizontal="center" vertical="top"/>
      <protection hidden="1"/>
    </xf>
    <xf numFmtId="0" fontId="4" fillId="0" borderId="30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9" fillId="0" borderId="32" xfId="59" applyFont="1" applyBorder="1" applyAlignment="1">
      <alignment/>
      <protection/>
    </xf>
    <xf numFmtId="0" fontId="9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9" xfId="59" applyFont="1" applyFill="1" applyBorder="1" applyAlignment="1">
      <alignment horizontal="left"/>
      <protection/>
    </xf>
    <xf numFmtId="0" fontId="4" fillId="0" borderId="17" xfId="59" applyFont="1" applyBorder="1" applyAlignment="1" applyProtection="1">
      <alignment horizontal="center"/>
      <protection hidden="1"/>
    </xf>
    <xf numFmtId="0" fontId="4" fillId="0" borderId="28" xfId="59" applyFont="1" applyFill="1" applyBorder="1" applyAlignment="1">
      <alignment horizontal="left" vertical="center"/>
      <protection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25" xfId="59" applyFont="1" applyBorder="1" applyAlignment="1" applyProtection="1">
      <alignment horizontal="center" vertical="center" wrapText="1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9" fillId="0" borderId="0" xfId="15" applyFont="1" applyAlignment="1">
      <alignment/>
      <protection/>
    </xf>
    <xf numFmtId="0" fontId="14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vo.hrdalo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248</v>
      </c>
      <c r="B1" s="180"/>
      <c r="C1" s="180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08">
        <v>43101</v>
      </c>
      <c r="F2" s="12"/>
      <c r="G2" s="13" t="s">
        <v>250</v>
      </c>
      <c r="H2" s="108">
        <v>43373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71" t="s">
        <v>251</v>
      </c>
      <c r="B6" s="172"/>
      <c r="C6" s="157" t="s">
        <v>357</v>
      </c>
      <c r="D6" s="158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>
      <c r="A8" s="197" t="s">
        <v>252</v>
      </c>
      <c r="B8" s="198"/>
      <c r="C8" s="157" t="s">
        <v>323</v>
      </c>
      <c r="D8" s="158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64" t="s">
        <v>253</v>
      </c>
      <c r="B10" s="202"/>
      <c r="C10" s="157" t="s">
        <v>324</v>
      </c>
      <c r="D10" s="158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203"/>
      <c r="B11" s="202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71" t="s">
        <v>254</v>
      </c>
      <c r="B12" s="172"/>
      <c r="C12" s="150" t="s">
        <v>325</v>
      </c>
      <c r="D12" s="184"/>
      <c r="E12" s="184"/>
      <c r="F12" s="184"/>
      <c r="G12" s="184"/>
      <c r="H12" s="184"/>
      <c r="I12" s="173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71" t="s">
        <v>255</v>
      </c>
      <c r="B14" s="172"/>
      <c r="C14" s="204">
        <v>10000</v>
      </c>
      <c r="D14" s="205"/>
      <c r="E14" s="16"/>
      <c r="F14" s="150" t="s">
        <v>326</v>
      </c>
      <c r="G14" s="184"/>
      <c r="H14" s="184"/>
      <c r="I14" s="173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71" t="s">
        <v>256</v>
      </c>
      <c r="B16" s="172"/>
      <c r="C16" s="150" t="s">
        <v>327</v>
      </c>
      <c r="D16" s="184"/>
      <c r="E16" s="184"/>
      <c r="F16" s="184"/>
      <c r="G16" s="184"/>
      <c r="H16" s="184"/>
      <c r="I16" s="173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71" t="s">
        <v>257</v>
      </c>
      <c r="B18" s="172"/>
      <c r="C18" s="199" t="s">
        <v>328</v>
      </c>
      <c r="D18" s="200"/>
      <c r="E18" s="200"/>
      <c r="F18" s="200"/>
      <c r="G18" s="200"/>
      <c r="H18" s="200"/>
      <c r="I18" s="201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71" t="s">
        <v>258</v>
      </c>
      <c r="B20" s="172"/>
      <c r="C20" s="199" t="s">
        <v>363</v>
      </c>
      <c r="D20" s="200"/>
      <c r="E20" s="200"/>
      <c r="F20" s="200"/>
      <c r="G20" s="200"/>
      <c r="H20" s="200"/>
      <c r="I20" s="201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71" t="s">
        <v>259</v>
      </c>
      <c r="B22" s="172"/>
      <c r="C22" s="109">
        <v>133</v>
      </c>
      <c r="D22" s="150" t="s">
        <v>326</v>
      </c>
      <c r="E22" s="191"/>
      <c r="F22" s="192"/>
      <c r="G22" s="171"/>
      <c r="H22" s="206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71" t="s">
        <v>260</v>
      </c>
      <c r="B24" s="172"/>
      <c r="C24" s="109">
        <v>21</v>
      </c>
      <c r="D24" s="150" t="s">
        <v>329</v>
      </c>
      <c r="E24" s="191"/>
      <c r="F24" s="191"/>
      <c r="G24" s="192"/>
      <c r="H24" s="44" t="s">
        <v>261</v>
      </c>
      <c r="I24" s="128">
        <v>621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318</v>
      </c>
      <c r="I25" s="88"/>
      <c r="J25" s="10"/>
      <c r="K25" s="10"/>
      <c r="L25" s="10"/>
    </row>
    <row r="26" spans="1:12" ht="12.75">
      <c r="A26" s="171" t="s">
        <v>262</v>
      </c>
      <c r="B26" s="172"/>
      <c r="C26" s="110" t="s">
        <v>331</v>
      </c>
      <c r="D26" s="24"/>
      <c r="E26" s="89"/>
      <c r="F26" s="23"/>
      <c r="G26" s="210" t="s">
        <v>263</v>
      </c>
      <c r="H26" s="172"/>
      <c r="I26" s="111" t="s">
        <v>330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207" t="s">
        <v>264</v>
      </c>
      <c r="B28" s="208"/>
      <c r="C28" s="209"/>
      <c r="D28" s="209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.75">
      <c r="A29" s="91"/>
      <c r="B29" s="89"/>
      <c r="C29" s="89"/>
      <c r="D29" s="25"/>
      <c r="E29" s="16"/>
      <c r="F29" s="16"/>
      <c r="G29" s="16"/>
      <c r="H29" s="26"/>
      <c r="I29" s="90"/>
      <c r="J29" s="10"/>
      <c r="K29" s="10"/>
      <c r="L29" s="10"/>
    </row>
    <row r="30" spans="1:12" ht="12.75">
      <c r="A30" s="150" t="s">
        <v>332</v>
      </c>
      <c r="B30" s="151"/>
      <c r="C30" s="151"/>
      <c r="D30" s="182"/>
      <c r="E30" s="150" t="s">
        <v>333</v>
      </c>
      <c r="F30" s="151"/>
      <c r="G30" s="182"/>
      <c r="H30" s="157" t="s">
        <v>334</v>
      </c>
      <c r="I30" s="158"/>
      <c r="J30" s="10"/>
      <c r="K30" s="10"/>
      <c r="L30" s="10"/>
    </row>
    <row r="31" spans="1:12" ht="12.75">
      <c r="A31" s="138"/>
      <c r="B31" s="139"/>
      <c r="C31" s="140"/>
      <c r="D31" s="141"/>
      <c r="E31" s="141"/>
      <c r="F31" s="141"/>
      <c r="G31" s="142"/>
      <c r="H31" s="143"/>
      <c r="I31" s="144"/>
      <c r="J31" s="10"/>
      <c r="K31" s="10"/>
      <c r="L31" s="10"/>
    </row>
    <row r="32" spans="1:12" ht="12.75">
      <c r="A32" s="150" t="s">
        <v>366</v>
      </c>
      <c r="B32" s="151"/>
      <c r="C32" s="151"/>
      <c r="D32" s="182"/>
      <c r="E32" s="150" t="s">
        <v>333</v>
      </c>
      <c r="F32" s="151"/>
      <c r="G32" s="182"/>
      <c r="H32" s="157" t="s">
        <v>367</v>
      </c>
      <c r="I32" s="158"/>
      <c r="J32" s="10"/>
      <c r="K32" s="10"/>
      <c r="L32" s="10"/>
    </row>
    <row r="33" spans="1:12" ht="12.75">
      <c r="A33" s="138"/>
      <c r="B33" s="139"/>
      <c r="C33" s="140"/>
      <c r="D33" s="141"/>
      <c r="E33" s="141"/>
      <c r="F33" s="141"/>
      <c r="G33" s="142"/>
      <c r="H33" s="143"/>
      <c r="I33" s="144"/>
      <c r="J33" s="10"/>
      <c r="K33" s="10"/>
      <c r="L33" s="10"/>
    </row>
    <row r="34" spans="1:12" ht="12.75">
      <c r="A34" s="150" t="s">
        <v>335</v>
      </c>
      <c r="B34" s="151"/>
      <c r="C34" s="151"/>
      <c r="D34" s="182"/>
      <c r="E34" s="150" t="s">
        <v>336</v>
      </c>
      <c r="F34" s="151"/>
      <c r="G34" s="151"/>
      <c r="H34" s="157" t="s">
        <v>337</v>
      </c>
      <c r="I34" s="158"/>
      <c r="J34" s="10"/>
      <c r="K34" s="10"/>
      <c r="L34" s="10"/>
    </row>
    <row r="35" spans="1:12" ht="12.75">
      <c r="A35" s="145"/>
      <c r="B35" s="140"/>
      <c r="C35" s="211"/>
      <c r="D35" s="212"/>
      <c r="E35" s="139"/>
      <c r="F35" s="211"/>
      <c r="G35" s="212"/>
      <c r="H35" s="143"/>
      <c r="I35" s="146"/>
      <c r="J35" s="10"/>
      <c r="K35" s="10"/>
      <c r="L35" s="10"/>
    </row>
    <row r="36" spans="1:12" ht="12.75">
      <c r="A36" s="150" t="s">
        <v>338</v>
      </c>
      <c r="B36" s="151"/>
      <c r="C36" s="151"/>
      <c r="D36" s="182"/>
      <c r="E36" s="150" t="s">
        <v>336</v>
      </c>
      <c r="F36" s="151"/>
      <c r="G36" s="151"/>
      <c r="H36" s="157" t="s">
        <v>339</v>
      </c>
      <c r="I36" s="158"/>
      <c r="J36" s="10"/>
      <c r="K36" s="10"/>
      <c r="L36" s="10"/>
    </row>
    <row r="37" spans="1:12" ht="12.75">
      <c r="A37" s="145"/>
      <c r="B37" s="140"/>
      <c r="C37" s="140"/>
      <c r="D37" s="139"/>
      <c r="E37" s="139"/>
      <c r="F37" s="140"/>
      <c r="G37" s="139"/>
      <c r="H37" s="143"/>
      <c r="I37" s="146"/>
      <c r="J37" s="10"/>
      <c r="K37" s="10"/>
      <c r="L37" s="10"/>
    </row>
    <row r="38" spans="1:12" ht="12.75">
      <c r="A38" s="150" t="s">
        <v>368</v>
      </c>
      <c r="B38" s="151"/>
      <c r="C38" s="151"/>
      <c r="D38" s="182"/>
      <c r="E38" s="150" t="s">
        <v>336</v>
      </c>
      <c r="F38" s="151"/>
      <c r="G38" s="151"/>
      <c r="H38" s="157" t="s">
        <v>340</v>
      </c>
      <c r="I38" s="158"/>
      <c r="J38" s="10"/>
      <c r="K38" s="10"/>
      <c r="L38" s="10"/>
    </row>
    <row r="39" spans="1:12" ht="12.75">
      <c r="A39" s="145"/>
      <c r="B39" s="140"/>
      <c r="C39" s="140"/>
      <c r="D39" s="139"/>
      <c r="E39" s="139"/>
      <c r="F39" s="140"/>
      <c r="G39" s="139"/>
      <c r="H39" s="143"/>
      <c r="I39" s="146"/>
      <c r="J39" s="10"/>
      <c r="K39" s="10"/>
      <c r="L39" s="10"/>
    </row>
    <row r="40" spans="1:12" ht="12.75">
      <c r="A40" s="150" t="s">
        <v>341</v>
      </c>
      <c r="B40" s="151"/>
      <c r="C40" s="151"/>
      <c r="D40" s="182"/>
      <c r="E40" s="150" t="s">
        <v>336</v>
      </c>
      <c r="F40" s="151"/>
      <c r="G40" s="151"/>
      <c r="H40" s="157" t="s">
        <v>342</v>
      </c>
      <c r="I40" s="158"/>
      <c r="J40" s="10"/>
      <c r="K40" s="10"/>
      <c r="L40" s="10"/>
    </row>
    <row r="41" spans="1:12" ht="12.75">
      <c r="A41" s="145"/>
      <c r="B41" s="140"/>
      <c r="C41" s="140"/>
      <c r="D41" s="139"/>
      <c r="E41" s="139"/>
      <c r="F41" s="140"/>
      <c r="G41" s="139"/>
      <c r="H41" s="143"/>
      <c r="I41" s="146"/>
      <c r="J41" s="10"/>
      <c r="K41" s="10"/>
      <c r="L41" s="10"/>
    </row>
    <row r="42" spans="1:12" ht="12.75">
      <c r="A42" s="119" t="s">
        <v>343</v>
      </c>
      <c r="B42" s="122"/>
      <c r="C42" s="122"/>
      <c r="D42" s="123"/>
      <c r="E42" s="119" t="s">
        <v>364</v>
      </c>
      <c r="F42" s="122"/>
      <c r="G42" s="123"/>
      <c r="H42" s="157" t="s">
        <v>344</v>
      </c>
      <c r="I42" s="158"/>
      <c r="J42" s="10"/>
      <c r="K42" s="10"/>
      <c r="L42" s="10"/>
    </row>
    <row r="43" spans="1:12" ht="12.75">
      <c r="A43" s="145"/>
      <c r="B43" s="140"/>
      <c r="C43" s="140"/>
      <c r="D43" s="139"/>
      <c r="E43" s="139"/>
      <c r="F43" s="140"/>
      <c r="G43" s="139"/>
      <c r="H43" s="143"/>
      <c r="I43" s="146"/>
      <c r="J43" s="10"/>
      <c r="K43" s="10"/>
      <c r="L43" s="10"/>
    </row>
    <row r="44" spans="1:12" ht="12.75">
      <c r="A44" s="119" t="s">
        <v>370</v>
      </c>
      <c r="B44" s="122"/>
      <c r="C44" s="122"/>
      <c r="D44" s="123"/>
      <c r="E44" s="150" t="s">
        <v>336</v>
      </c>
      <c r="F44" s="151"/>
      <c r="G44" s="151"/>
      <c r="H44" s="157" t="s">
        <v>345</v>
      </c>
      <c r="I44" s="158"/>
      <c r="J44" s="10"/>
      <c r="K44" s="10"/>
      <c r="L44" s="10"/>
    </row>
    <row r="45" spans="1:12" ht="12.75">
      <c r="A45" s="145"/>
      <c r="B45" s="140"/>
      <c r="C45" s="140"/>
      <c r="D45" s="139"/>
      <c r="E45" s="139"/>
      <c r="F45" s="140"/>
      <c r="G45" s="139"/>
      <c r="H45" s="143"/>
      <c r="I45" s="146"/>
      <c r="J45" s="10"/>
      <c r="K45" s="10"/>
      <c r="L45" s="10"/>
    </row>
    <row r="46" spans="1:12" ht="12.75">
      <c r="A46" s="119" t="s">
        <v>346</v>
      </c>
      <c r="B46" s="122"/>
      <c r="C46" s="122"/>
      <c r="D46" s="123"/>
      <c r="E46" s="119" t="s">
        <v>347</v>
      </c>
      <c r="F46" s="122"/>
      <c r="G46" s="123"/>
      <c r="H46" s="120"/>
      <c r="I46" s="121"/>
      <c r="J46" s="10"/>
      <c r="K46" s="10"/>
      <c r="L46" s="10"/>
    </row>
    <row r="47" spans="1:12" ht="12.75">
      <c r="A47" s="115"/>
      <c r="B47" s="126"/>
      <c r="C47" s="126"/>
      <c r="D47" s="126"/>
      <c r="E47" s="113"/>
      <c r="F47" s="126"/>
      <c r="G47" s="126"/>
      <c r="H47" s="112"/>
      <c r="I47" s="116"/>
      <c r="J47" s="10"/>
      <c r="K47" s="10"/>
      <c r="L47" s="10"/>
    </row>
    <row r="48" spans="1:12" ht="12.75">
      <c r="A48" s="150" t="s">
        <v>365</v>
      </c>
      <c r="B48" s="151"/>
      <c r="C48" s="151"/>
      <c r="D48" s="182"/>
      <c r="E48" s="150" t="s">
        <v>336</v>
      </c>
      <c r="F48" s="151"/>
      <c r="G48" s="151"/>
      <c r="H48" s="157" t="s">
        <v>359</v>
      </c>
      <c r="I48" s="158"/>
      <c r="J48" s="10"/>
      <c r="K48" s="10"/>
      <c r="L48" s="10"/>
    </row>
    <row r="49" spans="1:12" ht="12.75">
      <c r="A49" s="145"/>
      <c r="B49" s="140"/>
      <c r="C49" s="140"/>
      <c r="D49" s="139"/>
      <c r="E49" s="139"/>
      <c r="F49" s="140"/>
      <c r="G49" s="139"/>
      <c r="H49" s="143"/>
      <c r="I49" s="146"/>
      <c r="J49" s="10"/>
      <c r="K49" s="10"/>
      <c r="L49" s="10"/>
    </row>
    <row r="50" spans="1:12" ht="12.75">
      <c r="A50" s="119" t="s">
        <v>348</v>
      </c>
      <c r="B50" s="124"/>
      <c r="C50" s="124"/>
      <c r="D50" s="125"/>
      <c r="E50" s="150" t="s">
        <v>336</v>
      </c>
      <c r="F50" s="151"/>
      <c r="G50" s="151"/>
      <c r="H50" s="157" t="s">
        <v>349</v>
      </c>
      <c r="I50" s="158"/>
      <c r="J50" s="10"/>
      <c r="K50" s="10"/>
      <c r="L50" s="10"/>
    </row>
    <row r="51" spans="1:12" ht="12.75">
      <c r="A51" s="145"/>
      <c r="B51" s="140"/>
      <c r="C51" s="140"/>
      <c r="D51" s="139"/>
      <c r="E51" s="139"/>
      <c r="F51" s="140"/>
      <c r="G51" s="139"/>
      <c r="H51" s="143"/>
      <c r="I51" s="146"/>
      <c r="J51" s="10"/>
      <c r="K51" s="10"/>
      <c r="L51" s="10"/>
    </row>
    <row r="52" spans="1:12" ht="12.75">
      <c r="A52" s="119" t="s">
        <v>350</v>
      </c>
      <c r="B52" s="124"/>
      <c r="C52" s="124"/>
      <c r="D52" s="125"/>
      <c r="E52" s="150" t="s">
        <v>336</v>
      </c>
      <c r="F52" s="151"/>
      <c r="G52" s="151"/>
      <c r="H52" s="157" t="s">
        <v>351</v>
      </c>
      <c r="I52" s="158"/>
      <c r="J52" s="10"/>
      <c r="K52" s="10"/>
      <c r="L52" s="10"/>
    </row>
    <row r="53" spans="1:12" ht="12.75">
      <c r="A53" s="145"/>
      <c r="B53" s="140"/>
      <c r="C53" s="140"/>
      <c r="D53" s="139"/>
      <c r="E53" s="139"/>
      <c r="F53" s="140"/>
      <c r="G53" s="139"/>
      <c r="H53" s="143"/>
      <c r="I53" s="146"/>
      <c r="J53" s="10"/>
      <c r="K53" s="10"/>
      <c r="L53" s="10"/>
    </row>
    <row r="54" spans="1:12" ht="12.75">
      <c r="A54" s="119" t="s">
        <v>352</v>
      </c>
      <c r="B54" s="124"/>
      <c r="C54" s="124"/>
      <c r="D54" s="125"/>
      <c r="E54" s="119" t="s">
        <v>336</v>
      </c>
      <c r="F54" s="124"/>
      <c r="G54" s="124"/>
      <c r="H54" s="157" t="s">
        <v>353</v>
      </c>
      <c r="I54" s="158"/>
      <c r="J54" s="10"/>
      <c r="K54" s="10"/>
      <c r="L54" s="10"/>
    </row>
    <row r="55" spans="1:12" ht="12.75">
      <c r="A55" s="115"/>
      <c r="B55" s="126"/>
      <c r="C55" s="126"/>
      <c r="D55" s="126"/>
      <c r="E55" s="113"/>
      <c r="F55" s="126"/>
      <c r="G55" s="126"/>
      <c r="H55" s="112"/>
      <c r="I55" s="116"/>
      <c r="J55" s="10"/>
      <c r="K55" s="10"/>
      <c r="L55" s="10"/>
    </row>
    <row r="56" spans="1:12" ht="12.75">
      <c r="A56" s="150" t="s">
        <v>358</v>
      </c>
      <c r="B56" s="151"/>
      <c r="C56" s="151"/>
      <c r="D56" s="182"/>
      <c r="E56" s="150" t="s">
        <v>336</v>
      </c>
      <c r="F56" s="151"/>
      <c r="G56" s="151"/>
      <c r="H56" s="157" t="s">
        <v>360</v>
      </c>
      <c r="I56" s="158"/>
      <c r="J56" s="10"/>
      <c r="K56" s="10"/>
      <c r="L56" s="10"/>
    </row>
    <row r="57" spans="1:12" ht="12.75">
      <c r="A57" s="147"/>
      <c r="B57" s="148"/>
      <c r="C57" s="148"/>
      <c r="D57" s="148"/>
      <c r="E57" s="148"/>
      <c r="F57" s="148"/>
      <c r="G57" s="148"/>
      <c r="H57" s="148"/>
      <c r="I57" s="149"/>
      <c r="J57" s="10"/>
      <c r="K57" s="10"/>
      <c r="L57" s="10"/>
    </row>
    <row r="58" spans="1:12" ht="12.75">
      <c r="A58" s="150" t="s">
        <v>361</v>
      </c>
      <c r="B58" s="151"/>
      <c r="C58" s="151"/>
      <c r="D58" s="182"/>
      <c r="E58" s="150" t="s">
        <v>336</v>
      </c>
      <c r="F58" s="151"/>
      <c r="G58" s="151"/>
      <c r="H58" s="157" t="s">
        <v>362</v>
      </c>
      <c r="I58" s="158"/>
      <c r="J58" s="10"/>
      <c r="K58" s="10"/>
      <c r="L58" s="10"/>
    </row>
    <row r="59" spans="1:12" ht="12.75">
      <c r="A59" s="93"/>
      <c r="B59" s="29"/>
      <c r="C59" s="29"/>
      <c r="D59" s="20"/>
      <c r="E59" s="20"/>
      <c r="F59" s="29"/>
      <c r="G59" s="20"/>
      <c r="H59" s="20"/>
      <c r="I59" s="94"/>
      <c r="J59" s="10"/>
      <c r="K59" s="10"/>
      <c r="L59" s="10"/>
    </row>
    <row r="60" spans="1:12" ht="12.75">
      <c r="A60" s="164" t="s">
        <v>267</v>
      </c>
      <c r="B60" s="165"/>
      <c r="C60" s="157"/>
      <c r="D60" s="158"/>
      <c r="E60" s="25"/>
      <c r="F60" s="150"/>
      <c r="G60" s="159"/>
      <c r="H60" s="159"/>
      <c r="I60" s="160"/>
      <c r="J60" s="10"/>
      <c r="K60" s="10"/>
      <c r="L60" s="10"/>
    </row>
    <row r="61" spans="1:12" ht="12.75">
      <c r="A61" s="92"/>
      <c r="B61" s="28"/>
      <c r="C61" s="166"/>
      <c r="D61" s="167"/>
      <c r="E61" s="16"/>
      <c r="F61" s="166"/>
      <c r="G61" s="183"/>
      <c r="H61" s="30"/>
      <c r="I61" s="95"/>
      <c r="J61" s="10"/>
      <c r="K61" s="10"/>
      <c r="L61" s="10"/>
    </row>
    <row r="62" spans="1:12" ht="12.75">
      <c r="A62" s="164" t="s">
        <v>268</v>
      </c>
      <c r="B62" s="165"/>
      <c r="C62" s="150" t="s">
        <v>371</v>
      </c>
      <c r="D62" s="155"/>
      <c r="E62" s="155"/>
      <c r="F62" s="155"/>
      <c r="G62" s="155"/>
      <c r="H62" s="155"/>
      <c r="I62" s="156"/>
      <c r="J62" s="10"/>
      <c r="K62" s="10"/>
      <c r="L62" s="10"/>
    </row>
    <row r="63" spans="1:12" ht="12.75">
      <c r="A63" s="84"/>
      <c r="B63" s="22"/>
      <c r="C63" s="21" t="s">
        <v>269</v>
      </c>
      <c r="D63" s="16"/>
      <c r="E63" s="16"/>
      <c r="F63" s="16"/>
      <c r="G63" s="16"/>
      <c r="H63" s="16"/>
      <c r="I63" s="85"/>
      <c r="J63" s="10"/>
      <c r="K63" s="10"/>
      <c r="L63" s="10"/>
    </row>
    <row r="64" spans="1:12" ht="12.75">
      <c r="A64" s="164" t="s">
        <v>270</v>
      </c>
      <c r="B64" s="165"/>
      <c r="C64" s="161" t="s">
        <v>372</v>
      </c>
      <c r="D64" s="163"/>
      <c r="E64" s="162"/>
      <c r="F64" s="16"/>
      <c r="G64" s="44" t="s">
        <v>271</v>
      </c>
      <c r="H64" s="161" t="s">
        <v>354</v>
      </c>
      <c r="I64" s="162"/>
      <c r="J64" s="10"/>
      <c r="K64" s="10"/>
      <c r="L64" s="10"/>
    </row>
    <row r="65" spans="1:12" ht="12.75">
      <c r="A65" s="84"/>
      <c r="B65" s="22"/>
      <c r="C65" s="21"/>
      <c r="D65" s="16"/>
      <c r="E65" s="16"/>
      <c r="F65" s="16"/>
      <c r="G65" s="16"/>
      <c r="H65" s="16"/>
      <c r="I65" s="85"/>
      <c r="J65" s="10"/>
      <c r="K65" s="10"/>
      <c r="L65" s="10"/>
    </row>
    <row r="66" spans="1:12" ht="12.75">
      <c r="A66" s="164" t="s">
        <v>257</v>
      </c>
      <c r="B66" s="165"/>
      <c r="C66" s="170" t="s">
        <v>373</v>
      </c>
      <c r="D66" s="163"/>
      <c r="E66" s="163"/>
      <c r="F66" s="163"/>
      <c r="G66" s="163"/>
      <c r="H66" s="163"/>
      <c r="I66" s="162"/>
      <c r="J66" s="10"/>
      <c r="K66" s="10"/>
      <c r="L66" s="10"/>
    </row>
    <row r="67" spans="1:12" ht="12.75">
      <c r="A67" s="84"/>
      <c r="B67" s="22"/>
      <c r="C67" s="16"/>
      <c r="D67" s="16"/>
      <c r="E67" s="16"/>
      <c r="F67" s="16"/>
      <c r="G67" s="16"/>
      <c r="H67" s="16"/>
      <c r="I67" s="85"/>
      <c r="J67" s="10"/>
      <c r="K67" s="10"/>
      <c r="L67" s="10"/>
    </row>
    <row r="68" spans="1:12" ht="12.75">
      <c r="A68" s="171" t="s">
        <v>272</v>
      </c>
      <c r="B68" s="172"/>
      <c r="C68" s="161" t="s">
        <v>369</v>
      </c>
      <c r="D68" s="163"/>
      <c r="E68" s="163"/>
      <c r="F68" s="163"/>
      <c r="G68" s="163"/>
      <c r="H68" s="163"/>
      <c r="I68" s="173"/>
      <c r="J68" s="10"/>
      <c r="K68" s="10"/>
      <c r="L68" s="10"/>
    </row>
    <row r="69" spans="1:12" ht="12.75">
      <c r="A69" s="96"/>
      <c r="B69" s="20"/>
      <c r="C69" s="181" t="s">
        <v>273</v>
      </c>
      <c r="D69" s="181"/>
      <c r="E69" s="181"/>
      <c r="F69" s="181"/>
      <c r="G69" s="181"/>
      <c r="H69" s="181"/>
      <c r="I69" s="97"/>
      <c r="J69" s="10"/>
      <c r="K69" s="10"/>
      <c r="L69" s="10"/>
    </row>
    <row r="70" spans="1:12" ht="12.75">
      <c r="A70" s="96"/>
      <c r="B70" s="20"/>
      <c r="C70" s="31"/>
      <c r="D70" s="31"/>
      <c r="E70" s="31"/>
      <c r="F70" s="31"/>
      <c r="G70" s="31"/>
      <c r="H70" s="31"/>
      <c r="I70" s="97"/>
      <c r="J70" s="10"/>
      <c r="K70" s="10"/>
      <c r="L70" s="10"/>
    </row>
    <row r="71" spans="1:12" ht="12.75">
      <c r="A71" s="96"/>
      <c r="B71" s="174" t="s">
        <v>274</v>
      </c>
      <c r="C71" s="175"/>
      <c r="D71" s="175"/>
      <c r="E71" s="175"/>
      <c r="F71" s="42"/>
      <c r="G71" s="42"/>
      <c r="H71" s="42"/>
      <c r="I71" s="98"/>
      <c r="J71" s="10"/>
      <c r="K71" s="10"/>
      <c r="L71" s="10"/>
    </row>
    <row r="72" spans="1:12" ht="12.75">
      <c r="A72" s="96"/>
      <c r="B72" s="152" t="s">
        <v>306</v>
      </c>
      <c r="C72" s="153"/>
      <c r="D72" s="153"/>
      <c r="E72" s="153"/>
      <c r="F72" s="153"/>
      <c r="G72" s="153"/>
      <c r="H72" s="153"/>
      <c r="I72" s="154"/>
      <c r="J72" s="10"/>
      <c r="K72" s="10"/>
      <c r="L72" s="10"/>
    </row>
    <row r="73" spans="1:12" ht="12.75">
      <c r="A73" s="96"/>
      <c r="B73" s="152" t="s">
        <v>307</v>
      </c>
      <c r="C73" s="153"/>
      <c r="D73" s="153"/>
      <c r="E73" s="153"/>
      <c r="F73" s="153"/>
      <c r="G73" s="153"/>
      <c r="H73" s="153"/>
      <c r="I73" s="98"/>
      <c r="J73" s="10"/>
      <c r="K73" s="10"/>
      <c r="L73" s="10"/>
    </row>
    <row r="74" spans="1:12" ht="12.75">
      <c r="A74" s="96"/>
      <c r="B74" s="152" t="s">
        <v>308</v>
      </c>
      <c r="C74" s="153"/>
      <c r="D74" s="153"/>
      <c r="E74" s="153"/>
      <c r="F74" s="153"/>
      <c r="G74" s="153"/>
      <c r="H74" s="153"/>
      <c r="I74" s="154"/>
      <c r="J74" s="10"/>
      <c r="K74" s="10"/>
      <c r="L74" s="10"/>
    </row>
    <row r="75" spans="1:12" ht="12.75">
      <c r="A75" s="96"/>
      <c r="B75" s="152" t="s">
        <v>309</v>
      </c>
      <c r="C75" s="153"/>
      <c r="D75" s="153"/>
      <c r="E75" s="153"/>
      <c r="F75" s="153"/>
      <c r="G75" s="153"/>
      <c r="H75" s="153"/>
      <c r="I75" s="154"/>
      <c r="J75" s="10"/>
      <c r="K75" s="10"/>
      <c r="L75" s="10"/>
    </row>
    <row r="76" spans="1:12" ht="12.75">
      <c r="A76" s="96"/>
      <c r="B76" s="99"/>
      <c r="C76" s="100"/>
      <c r="D76" s="100"/>
      <c r="E76" s="100"/>
      <c r="F76" s="100"/>
      <c r="G76" s="100"/>
      <c r="H76" s="100"/>
      <c r="I76" s="101"/>
      <c r="J76" s="10"/>
      <c r="K76" s="10"/>
      <c r="L76" s="10"/>
    </row>
    <row r="77" spans="1:12" ht="13.5" thickBot="1">
      <c r="A77" s="102" t="s">
        <v>275</v>
      </c>
      <c r="B77" s="16"/>
      <c r="C77" s="16"/>
      <c r="D77" s="16"/>
      <c r="E77" s="16"/>
      <c r="F77" s="16"/>
      <c r="G77" s="32"/>
      <c r="H77" s="33"/>
      <c r="I77" s="103"/>
      <c r="J77" s="10"/>
      <c r="K77" s="10"/>
      <c r="L77" s="10"/>
    </row>
    <row r="78" spans="1:12" ht="12.75">
      <c r="A78" s="80"/>
      <c r="B78" s="16"/>
      <c r="C78" s="16"/>
      <c r="D78" s="16"/>
      <c r="E78" s="20" t="s">
        <v>276</v>
      </c>
      <c r="F78" s="89"/>
      <c r="G78" s="176" t="s">
        <v>277</v>
      </c>
      <c r="H78" s="177"/>
      <c r="I78" s="178"/>
      <c r="J78" s="10"/>
      <c r="K78" s="10"/>
      <c r="L78" s="10"/>
    </row>
    <row r="79" spans="1:12" ht="12.75">
      <c r="A79" s="104"/>
      <c r="B79" s="105"/>
      <c r="C79" s="106"/>
      <c r="D79" s="106"/>
      <c r="E79" s="106"/>
      <c r="F79" s="106"/>
      <c r="G79" s="168"/>
      <c r="H79" s="169"/>
      <c r="I79" s="107"/>
      <c r="J79" s="10"/>
      <c r="K79" s="10"/>
      <c r="L79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5_1"/>
  </protectedRanges>
  <mergeCells count="89">
    <mergeCell ref="H36:I36"/>
    <mergeCell ref="H34:I34"/>
    <mergeCell ref="H30:I30"/>
    <mergeCell ref="H40:I40"/>
    <mergeCell ref="A20:B20"/>
    <mergeCell ref="C20:I20"/>
    <mergeCell ref="A32:D32"/>
    <mergeCell ref="G26:H26"/>
    <mergeCell ref="C35:D35"/>
    <mergeCell ref="F35:G35"/>
    <mergeCell ref="A18:B18"/>
    <mergeCell ref="H32:I32"/>
    <mergeCell ref="C14:D14"/>
    <mergeCell ref="C16:I16"/>
    <mergeCell ref="D22:F22"/>
    <mergeCell ref="G22:H22"/>
    <mergeCell ref="A22:B22"/>
    <mergeCell ref="E30:G30"/>
    <mergeCell ref="A28:D28"/>
    <mergeCell ref="A26:B26"/>
    <mergeCell ref="A30:D30"/>
    <mergeCell ref="E32:G32"/>
    <mergeCell ref="E28:G28"/>
    <mergeCell ref="H28:I28"/>
    <mergeCell ref="A8:B8"/>
    <mergeCell ref="C18:I18"/>
    <mergeCell ref="C8:D8"/>
    <mergeCell ref="A10:B11"/>
    <mergeCell ref="C10:D10"/>
    <mergeCell ref="A14:B14"/>
    <mergeCell ref="F14:I14"/>
    <mergeCell ref="E34:G34"/>
    <mergeCell ref="A2:D2"/>
    <mergeCell ref="A4:I4"/>
    <mergeCell ref="A6:B6"/>
    <mergeCell ref="C6:D6"/>
    <mergeCell ref="A24:B24"/>
    <mergeCell ref="D24:G24"/>
    <mergeCell ref="C12:I12"/>
    <mergeCell ref="A16:B16"/>
    <mergeCell ref="A12:B12"/>
    <mergeCell ref="A36:D36"/>
    <mergeCell ref="E36:G36"/>
    <mergeCell ref="E38:G38"/>
    <mergeCell ref="H54:I54"/>
    <mergeCell ref="H48:I48"/>
    <mergeCell ref="H44:I44"/>
    <mergeCell ref="H38:I38"/>
    <mergeCell ref="A40:D40"/>
    <mergeCell ref="E44:G44"/>
    <mergeCell ref="E40:G40"/>
    <mergeCell ref="H58:I58"/>
    <mergeCell ref="A58:D58"/>
    <mergeCell ref="E58:G58"/>
    <mergeCell ref="H42:I42"/>
    <mergeCell ref="E52:G52"/>
    <mergeCell ref="A48:D48"/>
    <mergeCell ref="E48:G48"/>
    <mergeCell ref="H52:I52"/>
    <mergeCell ref="H50:I50"/>
    <mergeCell ref="A1:C1"/>
    <mergeCell ref="C69:H69"/>
    <mergeCell ref="A62:B62"/>
    <mergeCell ref="A38:D38"/>
    <mergeCell ref="A34:D34"/>
    <mergeCell ref="F61:G61"/>
    <mergeCell ref="A60:B60"/>
    <mergeCell ref="E50:G50"/>
    <mergeCell ref="H56:I56"/>
    <mergeCell ref="A56:D56"/>
    <mergeCell ref="G79:H79"/>
    <mergeCell ref="A66:B66"/>
    <mergeCell ref="C66:I66"/>
    <mergeCell ref="A68:B68"/>
    <mergeCell ref="C68:I68"/>
    <mergeCell ref="B74:I74"/>
    <mergeCell ref="B71:E71"/>
    <mergeCell ref="B72:I72"/>
    <mergeCell ref="B73:H73"/>
    <mergeCell ref="G78:I78"/>
    <mergeCell ref="E56:G56"/>
    <mergeCell ref="B75:I75"/>
    <mergeCell ref="C62:I62"/>
    <mergeCell ref="C60:D60"/>
    <mergeCell ref="F60:I60"/>
    <mergeCell ref="H64:I64"/>
    <mergeCell ref="C64:E64"/>
    <mergeCell ref="A64:B64"/>
    <mergeCell ref="C61:D6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gh@igh.hr"/>
    <hyperlink ref="C20" r:id="rId2" display="http://www.igh.hr"/>
    <hyperlink ref="C66" r:id="rId3" display="ivo.hrdalo@igh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tr">
        <f>+CONCATENATE("stanje na dan ",TEXT('OPĆI PODACI'!H2,"dd.mm.yyyy."))</f>
        <v>stanje na dan 30.09.2018.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355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59</v>
      </c>
      <c r="B4" s="222"/>
      <c r="C4" s="222"/>
      <c r="D4" s="222"/>
      <c r="E4" s="222"/>
      <c r="F4" s="222"/>
      <c r="G4" s="222"/>
      <c r="H4" s="223"/>
      <c r="I4" s="50" t="s">
        <v>278</v>
      </c>
      <c r="J4" s="51" t="s">
        <v>319</v>
      </c>
      <c r="K4" s="52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49">
        <v>2</v>
      </c>
      <c r="J5" s="48">
        <v>3</v>
      </c>
      <c r="K5" s="48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228" t="s">
        <v>60</v>
      </c>
      <c r="B7" s="229"/>
      <c r="C7" s="229"/>
      <c r="D7" s="229"/>
      <c r="E7" s="229"/>
      <c r="F7" s="229"/>
      <c r="G7" s="229"/>
      <c r="H7" s="230"/>
      <c r="I7" s="3">
        <v>1</v>
      </c>
      <c r="J7" s="6"/>
      <c r="K7" s="6"/>
    </row>
    <row r="8" spans="1:11" ht="12.75">
      <c r="A8" s="231" t="s">
        <v>13</v>
      </c>
      <c r="B8" s="232"/>
      <c r="C8" s="232"/>
      <c r="D8" s="232"/>
      <c r="E8" s="232"/>
      <c r="F8" s="232"/>
      <c r="G8" s="232"/>
      <c r="H8" s="233"/>
      <c r="I8" s="1">
        <v>2</v>
      </c>
      <c r="J8" s="117">
        <f>J9+J16+J26+J35+J39</f>
        <v>224274298</v>
      </c>
      <c r="K8" s="117">
        <f>K9+K16+K26+K35+K39</f>
        <v>218735970.675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46">
        <f>SUM(J10:J15)</f>
        <v>3135504</v>
      </c>
      <c r="K9" s="46">
        <f>SUM(K10:K15)</f>
        <v>3066529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0</v>
      </c>
      <c r="K10" s="7">
        <v>0</v>
      </c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1845629</v>
      </c>
      <c r="K11" s="7">
        <v>1833540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1154470</v>
      </c>
      <c r="K12" s="7">
        <v>1154470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>
        <v>0</v>
      </c>
      <c r="K13" s="7">
        <v>0</v>
      </c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135405</v>
      </c>
      <c r="K14" s="7">
        <v>78519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0</v>
      </c>
      <c r="K15" s="7">
        <v>0</v>
      </c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6">
        <f>SUM(J17:J25)</f>
        <v>202907816</v>
      </c>
      <c r="K16" s="46">
        <f>SUM(K17:K25)</f>
        <v>197783447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93950943</v>
      </c>
      <c r="K17" s="7">
        <v>93930515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66022027</v>
      </c>
      <c r="K18" s="7">
        <v>62439070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14550695</v>
      </c>
      <c r="K19" s="7">
        <v>12614338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5475091</v>
      </c>
      <c r="K20" s="7">
        <v>5911458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0</v>
      </c>
      <c r="K21" s="7">
        <v>0</v>
      </c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169707</v>
      </c>
      <c r="K22" s="7">
        <v>148713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21170154</v>
      </c>
      <c r="K23" s="7">
        <v>21170154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303336</v>
      </c>
      <c r="K24" s="7">
        <v>303336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1265863</v>
      </c>
      <c r="K25" s="7">
        <v>1265863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46">
        <f>SUM(J27:J34)</f>
        <v>16775496</v>
      </c>
      <c r="K26" s="46">
        <f>SUM(K27:K34)</f>
        <v>16541819.675000003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0</v>
      </c>
      <c r="K27" s="7">
        <v>-0.3249999973922968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1</v>
      </c>
      <c r="K28" s="7">
        <v>1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0</v>
      </c>
      <c r="K29" s="7">
        <v>0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0</v>
      </c>
      <c r="K30" s="7">
        <v>0</v>
      </c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0</v>
      </c>
      <c r="K31" s="7">
        <v>0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855365</v>
      </c>
      <c r="K32" s="7">
        <v>657397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1327429</v>
      </c>
      <c r="K33" s="7">
        <v>1307073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14592701</v>
      </c>
      <c r="K34" s="7">
        <v>14577349</v>
      </c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6">
        <f>SUM(J36:J38)</f>
        <v>1455482</v>
      </c>
      <c r="K35" s="46">
        <f>SUM(K36:K38)</f>
        <v>1344175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0</v>
      </c>
      <c r="K36" s="7">
        <v>0</v>
      </c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962714</v>
      </c>
      <c r="K37" s="7">
        <v>851407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492768</v>
      </c>
      <c r="K38" s="7">
        <v>492768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0</v>
      </c>
      <c r="K39" s="7">
        <v>0</v>
      </c>
    </row>
    <row r="40" spans="1:11" ht="12.75">
      <c r="A40" s="231" t="s">
        <v>240</v>
      </c>
      <c r="B40" s="232"/>
      <c r="C40" s="232"/>
      <c r="D40" s="232"/>
      <c r="E40" s="232"/>
      <c r="F40" s="232"/>
      <c r="G40" s="232"/>
      <c r="H40" s="233"/>
      <c r="I40" s="1">
        <v>34</v>
      </c>
      <c r="J40" s="117">
        <f>J41+J49+J56+J64</f>
        <v>280867947</v>
      </c>
      <c r="K40" s="117">
        <f>K41+K49+K56+K64</f>
        <v>260442961.15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6">
        <f>SUM(J42:J48)</f>
        <v>183626579</v>
      </c>
      <c r="K41" s="46">
        <f>SUM(K42:K48)</f>
        <v>183626579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0</v>
      </c>
      <c r="K42" s="7">
        <v>0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75729758</v>
      </c>
      <c r="K43" s="7">
        <v>75729758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0</v>
      </c>
      <c r="K44" s="7">
        <v>0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568162</v>
      </c>
      <c r="K45" s="7">
        <v>568162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0</v>
      </c>
      <c r="K46" s="7">
        <v>0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107328659</v>
      </c>
      <c r="K47" s="7">
        <v>107328659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>
        <v>0</v>
      </c>
      <c r="K48" s="7">
        <v>0</v>
      </c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46">
        <f>SUM(J50:J55)</f>
        <v>73394175</v>
      </c>
      <c r="K49" s="46">
        <f>SUM(K50:K55)</f>
        <v>59472329.15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0</v>
      </c>
      <c r="K50" s="7">
        <v>0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44954390</v>
      </c>
      <c r="K51" s="7">
        <v>50333224.73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0</v>
      </c>
      <c r="K52" s="7">
        <v>7169</v>
      </c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836395</v>
      </c>
      <c r="K53" s="7">
        <v>798154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1112622</v>
      </c>
      <c r="K54" s="7">
        <v>983386.42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26490768</v>
      </c>
      <c r="K55" s="7">
        <v>7350395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46">
        <f>SUM(J57:J63)</f>
        <v>14909564</v>
      </c>
      <c r="K56" s="46">
        <f>SUM(K57:K63)</f>
        <v>14622680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>
        <v>0</v>
      </c>
      <c r="K57" s="7">
        <v>0</v>
      </c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0</v>
      </c>
      <c r="K58" s="7">
        <v>0</v>
      </c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0</v>
      </c>
      <c r="K59" s="7">
        <v>0</v>
      </c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0</v>
      </c>
      <c r="K60" s="7">
        <v>20000</v>
      </c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0</v>
      </c>
      <c r="K61" s="7">
        <v>0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14909564</v>
      </c>
      <c r="K62" s="7">
        <v>14602680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0</v>
      </c>
      <c r="K63" s="7">
        <v>0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8937629</v>
      </c>
      <c r="K64" s="7">
        <v>2721373</v>
      </c>
    </row>
    <row r="65" spans="1:11" ht="12.75">
      <c r="A65" s="231" t="s">
        <v>56</v>
      </c>
      <c r="B65" s="232"/>
      <c r="C65" s="232"/>
      <c r="D65" s="232"/>
      <c r="E65" s="232"/>
      <c r="F65" s="232"/>
      <c r="G65" s="232"/>
      <c r="H65" s="233"/>
      <c r="I65" s="1">
        <v>59</v>
      </c>
      <c r="J65" s="7">
        <v>9261992</v>
      </c>
      <c r="K65" s="7">
        <v>20912952</v>
      </c>
    </row>
    <row r="66" spans="1:11" ht="12.75">
      <c r="A66" s="231" t="s">
        <v>241</v>
      </c>
      <c r="B66" s="232"/>
      <c r="C66" s="232"/>
      <c r="D66" s="232"/>
      <c r="E66" s="232"/>
      <c r="F66" s="232"/>
      <c r="G66" s="232"/>
      <c r="H66" s="233"/>
      <c r="I66" s="1">
        <v>60</v>
      </c>
      <c r="J66" s="117">
        <f>J7+J8+J40+J65</f>
        <v>514404237</v>
      </c>
      <c r="K66" s="117">
        <f>K7+K8+K40+K65</f>
        <v>500091883.82500005</v>
      </c>
    </row>
    <row r="67" spans="1:11" ht="12.75">
      <c r="A67" s="240" t="s">
        <v>91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>
        <v>48563482</v>
      </c>
      <c r="K67" s="8">
        <v>49243587</v>
      </c>
    </row>
    <row r="68" spans="1:11" ht="12.75">
      <c r="A68" s="237" t="s">
        <v>58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28" t="s">
        <v>191</v>
      </c>
      <c r="B69" s="229"/>
      <c r="C69" s="229"/>
      <c r="D69" s="229"/>
      <c r="E69" s="229"/>
      <c r="F69" s="229"/>
      <c r="G69" s="229"/>
      <c r="H69" s="230"/>
      <c r="I69" s="3">
        <v>62</v>
      </c>
      <c r="J69" s="118">
        <f>J70+J71+J72+J78+J79+J82+J85</f>
        <v>-50395960</v>
      </c>
      <c r="K69" s="118">
        <f>K70+K71+K72+K78+K79+K82+K85</f>
        <v>-47284481.830000006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116604710</v>
      </c>
      <c r="K70" s="7">
        <v>116640769.13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-255383</v>
      </c>
      <c r="K71" s="7">
        <v>-255383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46">
        <f>J73+J74-J75+J76+J77</f>
        <v>-790718</v>
      </c>
      <c r="K72" s="46">
        <f>K73+K74-K75+K76+K77</f>
        <v>-536054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0</v>
      </c>
      <c r="K73" s="7">
        <v>0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1446309</v>
      </c>
      <c r="K74" s="7">
        <v>1446309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5733971</v>
      </c>
      <c r="K75" s="7">
        <v>5479307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0</v>
      </c>
      <c r="K76" s="7">
        <v>0</v>
      </c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3496944</v>
      </c>
      <c r="K77" s="7">
        <v>3496944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128553585</v>
      </c>
      <c r="K78" s="7">
        <v>126744585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46">
        <f>J80-J81</f>
        <v>-281274200</v>
      </c>
      <c r="K79" s="46">
        <f>K80-K81</f>
        <v>-292099529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281274200</v>
      </c>
      <c r="K81" s="7">
        <v>292099529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46">
        <f>J83-J84</f>
        <v>-12594088</v>
      </c>
      <c r="K82" s="46">
        <f>K83-K84</f>
        <v>2878842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2878842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12594088</v>
      </c>
      <c r="K84" s="7">
        <v>0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-639866</v>
      </c>
      <c r="K85" s="7">
        <v>-657711.96</v>
      </c>
    </row>
    <row r="86" spans="1:11" ht="12.75">
      <c r="A86" s="231" t="s">
        <v>19</v>
      </c>
      <c r="B86" s="232"/>
      <c r="C86" s="232"/>
      <c r="D86" s="232"/>
      <c r="E86" s="232"/>
      <c r="F86" s="232"/>
      <c r="G86" s="232"/>
      <c r="H86" s="233"/>
      <c r="I86" s="1">
        <v>79</v>
      </c>
      <c r="J86" s="117">
        <f>SUM(J87:J89)</f>
        <v>2642032</v>
      </c>
      <c r="K86" s="117">
        <f>SUM(K87:K89)</f>
        <v>2642032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807134</v>
      </c>
      <c r="K87" s="7">
        <v>807134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>
        <v>0</v>
      </c>
      <c r="K88" s="7">
        <v>0</v>
      </c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1834898</v>
      </c>
      <c r="K89" s="7">
        <v>1834898</v>
      </c>
    </row>
    <row r="90" spans="1:11" ht="12.75">
      <c r="A90" s="231" t="s">
        <v>20</v>
      </c>
      <c r="B90" s="232"/>
      <c r="C90" s="232"/>
      <c r="D90" s="232"/>
      <c r="E90" s="232"/>
      <c r="F90" s="232"/>
      <c r="G90" s="232"/>
      <c r="H90" s="233"/>
      <c r="I90" s="1">
        <v>83</v>
      </c>
      <c r="J90" s="117">
        <f>SUM(J91:J99)</f>
        <v>264526143</v>
      </c>
      <c r="K90" s="117">
        <f>SUM(K91:K99)</f>
        <v>231365003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>
        <v>0</v>
      </c>
      <c r="K91" s="7">
        <v>0</v>
      </c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65400</v>
      </c>
      <c r="K92" s="7">
        <v>65400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235927412</v>
      </c>
      <c r="K93" s="7">
        <v>203163370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>
        <v>0</v>
      </c>
      <c r="K94" s="7">
        <v>0</v>
      </c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197924</v>
      </c>
      <c r="K95" s="7">
        <v>197924</v>
      </c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>
        <v>0</v>
      </c>
      <c r="K96" s="7">
        <v>0</v>
      </c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>
        <v>0</v>
      </c>
      <c r="K97" s="7">
        <v>0</v>
      </c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0</v>
      </c>
      <c r="K98" s="7">
        <v>0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28335407</v>
      </c>
      <c r="K99" s="7">
        <v>27938309</v>
      </c>
    </row>
    <row r="100" spans="1:11" ht="12.75">
      <c r="A100" s="231" t="s">
        <v>21</v>
      </c>
      <c r="B100" s="232"/>
      <c r="C100" s="232"/>
      <c r="D100" s="232"/>
      <c r="E100" s="232"/>
      <c r="F100" s="232"/>
      <c r="G100" s="232"/>
      <c r="H100" s="233"/>
      <c r="I100" s="1">
        <v>93</v>
      </c>
      <c r="J100" s="117">
        <f>SUM(J101:J112)</f>
        <v>263259197</v>
      </c>
      <c r="K100" s="117">
        <f>SUM(K101:K112)</f>
        <v>272530610.28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62585</v>
      </c>
      <c r="K101" s="7">
        <v>4167.999999999651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2467743</v>
      </c>
      <c r="K102" s="7">
        <v>2399896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97061674</v>
      </c>
      <c r="K103" s="7">
        <v>108865979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6760818</v>
      </c>
      <c r="K104" s="7">
        <v>6243638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40603321</v>
      </c>
      <c r="K105" s="7">
        <v>38564554.28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70973241</v>
      </c>
      <c r="K106" s="7">
        <v>70973241</v>
      </c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>
        <v>302688</v>
      </c>
      <c r="K107" s="7">
        <v>311493</v>
      </c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9856151</v>
      </c>
      <c r="K108" s="7">
        <v>10134092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15541967</v>
      </c>
      <c r="K109" s="7">
        <v>13514303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0</v>
      </c>
      <c r="K110" s="7">
        <v>0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>
        <v>0</v>
      </c>
      <c r="K111" s="7">
        <v>0</v>
      </c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19629009</v>
      </c>
      <c r="K112" s="7">
        <v>21519246</v>
      </c>
    </row>
    <row r="113" spans="1:11" ht="12.75">
      <c r="A113" s="231" t="s">
        <v>1</v>
      </c>
      <c r="B113" s="232"/>
      <c r="C113" s="232"/>
      <c r="D113" s="232"/>
      <c r="E113" s="232"/>
      <c r="F113" s="232"/>
      <c r="G113" s="232"/>
      <c r="H113" s="233"/>
      <c r="I113" s="1">
        <v>106</v>
      </c>
      <c r="J113" s="7">
        <v>34372825</v>
      </c>
      <c r="K113" s="7">
        <v>40838721</v>
      </c>
    </row>
    <row r="114" spans="1:11" ht="12.75">
      <c r="A114" s="231" t="s">
        <v>25</v>
      </c>
      <c r="B114" s="232"/>
      <c r="C114" s="232"/>
      <c r="D114" s="232"/>
      <c r="E114" s="232"/>
      <c r="F114" s="232"/>
      <c r="G114" s="232"/>
      <c r="H114" s="233"/>
      <c r="I114" s="1">
        <v>107</v>
      </c>
      <c r="J114" s="117">
        <f>J69+J86+J90+J100+J113</f>
        <v>514404237</v>
      </c>
      <c r="K114" s="117">
        <f>K69+K86+K90+K100+K113</f>
        <v>500091884.4499999</v>
      </c>
    </row>
    <row r="115" spans="1:11" ht="12.75">
      <c r="A115" s="247" t="s">
        <v>57</v>
      </c>
      <c r="B115" s="248"/>
      <c r="C115" s="248"/>
      <c r="D115" s="248"/>
      <c r="E115" s="248"/>
      <c r="F115" s="248"/>
      <c r="G115" s="248"/>
      <c r="H115" s="249"/>
      <c r="I115" s="2">
        <v>108</v>
      </c>
      <c r="J115" s="8">
        <f>J67</f>
        <v>48563482</v>
      </c>
      <c r="K115" s="8">
        <f>K67</f>
        <v>49243587</v>
      </c>
    </row>
    <row r="116" spans="1:11" ht="12.75">
      <c r="A116" s="237" t="s">
        <v>310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</row>
    <row r="117" spans="1:11" ht="12.75">
      <c r="A117" s="228" t="s">
        <v>186</v>
      </c>
      <c r="B117" s="229"/>
      <c r="C117" s="229"/>
      <c r="D117" s="229"/>
      <c r="E117" s="229"/>
      <c r="F117" s="229"/>
      <c r="G117" s="229"/>
      <c r="H117" s="229"/>
      <c r="I117" s="253"/>
      <c r="J117" s="253"/>
      <c r="K117" s="254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-53253038</v>
      </c>
      <c r="K118" s="7">
        <f>K69-K119</f>
        <v>-46626769.870000005</v>
      </c>
    </row>
    <row r="119" spans="1:11" ht="12.75">
      <c r="A119" s="255" t="s">
        <v>9</v>
      </c>
      <c r="B119" s="256"/>
      <c r="C119" s="256"/>
      <c r="D119" s="256"/>
      <c r="E119" s="256"/>
      <c r="F119" s="256"/>
      <c r="G119" s="256"/>
      <c r="H119" s="257"/>
      <c r="I119" s="4">
        <v>110</v>
      </c>
      <c r="J119" s="8">
        <v>-639866</v>
      </c>
      <c r="K119" s="8">
        <f>K85</f>
        <v>-657711.96</v>
      </c>
    </row>
    <row r="120" spans="1:11" ht="12.75">
      <c r="A120" s="243" t="s">
        <v>311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</sheetData>
  <sheetProtection/>
  <mergeCells count="121">
    <mergeCell ref="A114:H114"/>
    <mergeCell ref="A113:H113"/>
    <mergeCell ref="A120:K120"/>
    <mergeCell ref="A121:K121"/>
    <mergeCell ref="A115:H115"/>
    <mergeCell ref="A116:K116"/>
    <mergeCell ref="A117:K117"/>
    <mergeCell ref="A118:H118"/>
    <mergeCell ref="A119:H119"/>
    <mergeCell ref="A107:H107"/>
    <mergeCell ref="A109:H109"/>
    <mergeCell ref="A111:H111"/>
    <mergeCell ref="A110:H110"/>
    <mergeCell ref="A98:H98"/>
    <mergeCell ref="A101:H101"/>
    <mergeCell ref="A100:H100"/>
    <mergeCell ref="A99:H99"/>
    <mergeCell ref="A73:H73"/>
    <mergeCell ref="A72:H72"/>
    <mergeCell ref="A62:H62"/>
    <mergeCell ref="A89:H89"/>
    <mergeCell ref="A112:H112"/>
    <mergeCell ref="A108:H108"/>
    <mergeCell ref="A102:H102"/>
    <mergeCell ref="A105:H105"/>
    <mergeCell ref="A103:H103"/>
    <mergeCell ref="A104:H104"/>
    <mergeCell ref="A79:H79"/>
    <mergeCell ref="A74:H74"/>
    <mergeCell ref="A96:H96"/>
    <mergeCell ref="A95:H95"/>
    <mergeCell ref="A69:H69"/>
    <mergeCell ref="A88:H88"/>
    <mergeCell ref="A90:H90"/>
    <mergeCell ref="A91:H91"/>
    <mergeCell ref="A87:H87"/>
    <mergeCell ref="A71:H71"/>
    <mergeCell ref="A94:H94"/>
    <mergeCell ref="A84:H84"/>
    <mergeCell ref="A106:H106"/>
    <mergeCell ref="A93:H93"/>
    <mergeCell ref="A85:H85"/>
    <mergeCell ref="A86:H86"/>
    <mergeCell ref="A92:H92"/>
    <mergeCell ref="A97:H97"/>
    <mergeCell ref="A42:H42"/>
    <mergeCell ref="A82:H82"/>
    <mergeCell ref="A57:H57"/>
    <mergeCell ref="A44:H44"/>
    <mergeCell ref="A47:H47"/>
    <mergeCell ref="A45:H45"/>
    <mergeCell ref="A46:H46"/>
    <mergeCell ref="A59:H59"/>
    <mergeCell ref="A60:H60"/>
    <mergeCell ref="A63:H63"/>
    <mergeCell ref="A27:H27"/>
    <mergeCell ref="A28:H28"/>
    <mergeCell ref="A29:H29"/>
    <mergeCell ref="A30:H30"/>
    <mergeCell ref="A70:H70"/>
    <mergeCell ref="A58:H58"/>
    <mergeCell ref="A64:H64"/>
    <mergeCell ref="A65:H65"/>
    <mergeCell ref="A66:H66"/>
    <mergeCell ref="A67:H67"/>
    <mergeCell ref="A52:H52"/>
    <mergeCell ref="A53:H53"/>
    <mergeCell ref="A61:H61"/>
    <mergeCell ref="A83:H83"/>
    <mergeCell ref="A76:H76"/>
    <mergeCell ref="A80:H80"/>
    <mergeCell ref="A81:H81"/>
    <mergeCell ref="A77:H77"/>
    <mergeCell ref="A68:K68"/>
    <mergeCell ref="A78:H78"/>
    <mergeCell ref="A55:H55"/>
    <mergeCell ref="A56:H56"/>
    <mergeCell ref="A40:H40"/>
    <mergeCell ref="A75:H75"/>
    <mergeCell ref="A43:H43"/>
    <mergeCell ref="A48:H48"/>
    <mergeCell ref="A54:H54"/>
    <mergeCell ref="A49:H49"/>
    <mergeCell ref="A50:H50"/>
    <mergeCell ref="A51:H51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19:H19"/>
    <mergeCell ref="A14:H14"/>
    <mergeCell ref="A6:K6"/>
    <mergeCell ref="A5:H5"/>
    <mergeCell ref="A22:H22"/>
    <mergeCell ref="A7:H7"/>
    <mergeCell ref="A8:H8"/>
    <mergeCell ref="A11:H11"/>
    <mergeCell ref="A16:H16"/>
    <mergeCell ref="A9:H9"/>
    <mergeCell ref="A25:H25"/>
    <mergeCell ref="A26:H26"/>
    <mergeCell ref="A24:H24"/>
    <mergeCell ref="A23:H23"/>
    <mergeCell ref="A20:H20"/>
    <mergeCell ref="A21:H21"/>
    <mergeCell ref="A12:H12"/>
    <mergeCell ref="A10:H10"/>
    <mergeCell ref="A17:H17"/>
    <mergeCell ref="A18:H18"/>
    <mergeCell ref="A1:K1"/>
    <mergeCell ref="A2:K2"/>
    <mergeCell ref="A3:K3"/>
    <mergeCell ref="A4:H4"/>
    <mergeCell ref="A13:H13"/>
    <mergeCell ref="A15:H15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Q12" sqref="Q12"/>
    </sheetView>
  </sheetViews>
  <sheetFormatPr defaultColWidth="9.140625" defaultRowHeight="12.75"/>
  <cols>
    <col min="1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58" t="str">
        <f>+CONCATENATE("u razdoblju ","od ",TEXT('OPĆI PODACI'!E2,"dd.mm.yyyy.")," do ",TEXT('OPĆI PODACI'!H2,"dd.mm.yyyy."))</f>
        <v>u razdoblju od 01.01.2018. do 30.09.2018.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59" t="s">
        <v>356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0" t="s">
        <v>279</v>
      </c>
      <c r="J4" s="260" t="s">
        <v>319</v>
      </c>
      <c r="K4" s="260"/>
      <c r="L4" s="260" t="s">
        <v>320</v>
      </c>
      <c r="M4" s="260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0"/>
      <c r="J5" s="52" t="s">
        <v>314</v>
      </c>
      <c r="K5" s="52" t="s">
        <v>315</v>
      </c>
      <c r="L5" s="52" t="s">
        <v>314</v>
      </c>
      <c r="M5" s="52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28" t="s">
        <v>26</v>
      </c>
      <c r="B7" s="229"/>
      <c r="C7" s="229"/>
      <c r="D7" s="229"/>
      <c r="E7" s="229"/>
      <c r="F7" s="229"/>
      <c r="G7" s="229"/>
      <c r="H7" s="230"/>
      <c r="I7" s="3">
        <v>111</v>
      </c>
      <c r="J7" s="133">
        <f>SUM(J8:J9)</f>
        <v>177838870</v>
      </c>
      <c r="K7" s="133">
        <f>SUM(K8:K9)</f>
        <v>75228237</v>
      </c>
      <c r="L7" s="133">
        <f>SUM(L8:L9)</f>
        <v>144311389</v>
      </c>
      <c r="M7" s="133">
        <f>SUM(M8:M9)</f>
        <v>46460153</v>
      </c>
    </row>
    <row r="8" spans="1:13" ht="12.75">
      <c r="A8" s="231" t="s">
        <v>152</v>
      </c>
      <c r="B8" s="232"/>
      <c r="C8" s="232"/>
      <c r="D8" s="232"/>
      <c r="E8" s="232"/>
      <c r="F8" s="232"/>
      <c r="G8" s="232"/>
      <c r="H8" s="233"/>
      <c r="I8" s="1">
        <v>112</v>
      </c>
      <c r="J8" s="129">
        <v>165209419</v>
      </c>
      <c r="K8" s="129">
        <v>67618189</v>
      </c>
      <c r="L8" s="129">
        <v>138169582</v>
      </c>
      <c r="M8" s="129">
        <v>45188676</v>
      </c>
    </row>
    <row r="9" spans="1:13" ht="12.75">
      <c r="A9" s="231" t="s">
        <v>103</v>
      </c>
      <c r="B9" s="232"/>
      <c r="C9" s="232"/>
      <c r="D9" s="232"/>
      <c r="E9" s="232"/>
      <c r="F9" s="232"/>
      <c r="G9" s="232"/>
      <c r="H9" s="233"/>
      <c r="I9" s="1">
        <v>113</v>
      </c>
      <c r="J9" s="129">
        <v>12629451</v>
      </c>
      <c r="K9" s="129">
        <v>7610048</v>
      </c>
      <c r="L9" s="129">
        <v>6141807</v>
      </c>
      <c r="M9" s="129">
        <v>1271477</v>
      </c>
    </row>
    <row r="10" spans="1:13" ht="12.75">
      <c r="A10" s="231" t="s">
        <v>12</v>
      </c>
      <c r="B10" s="232"/>
      <c r="C10" s="232"/>
      <c r="D10" s="232"/>
      <c r="E10" s="232"/>
      <c r="F10" s="232"/>
      <c r="G10" s="232"/>
      <c r="H10" s="233"/>
      <c r="I10" s="1">
        <v>114</v>
      </c>
      <c r="J10" s="134">
        <f>J11+J12+J16+J20+J21+J22+J25+J26</f>
        <v>159958984</v>
      </c>
      <c r="K10" s="134">
        <f>K11+K12+K16+K20+K21+K22+K25+K26</f>
        <v>71987839</v>
      </c>
      <c r="L10" s="134">
        <f>L11+L12+L16+L20+L21+L22+L25+L26</f>
        <v>134872680</v>
      </c>
      <c r="M10" s="134">
        <f>M11+M12+M16+M20+M21+M22+M25+M26</f>
        <v>41532369</v>
      </c>
    </row>
    <row r="11" spans="1:13" ht="12.75">
      <c r="A11" s="231" t="s">
        <v>104</v>
      </c>
      <c r="B11" s="232"/>
      <c r="C11" s="232"/>
      <c r="D11" s="232"/>
      <c r="E11" s="232"/>
      <c r="F11" s="232"/>
      <c r="G11" s="232"/>
      <c r="H11" s="233"/>
      <c r="I11" s="1">
        <v>115</v>
      </c>
      <c r="J11" s="129">
        <v>12561493</v>
      </c>
      <c r="K11" s="129">
        <v>12587493</v>
      </c>
      <c r="L11" s="129">
        <v>0</v>
      </c>
      <c r="M11" s="129">
        <v>0</v>
      </c>
    </row>
    <row r="12" spans="1:13" ht="12.75">
      <c r="A12" s="231" t="s">
        <v>22</v>
      </c>
      <c r="B12" s="232"/>
      <c r="C12" s="232"/>
      <c r="D12" s="232"/>
      <c r="E12" s="232"/>
      <c r="F12" s="232"/>
      <c r="G12" s="232"/>
      <c r="H12" s="233"/>
      <c r="I12" s="1">
        <v>116</v>
      </c>
      <c r="J12" s="132">
        <f>SUM(J13:J15)</f>
        <v>53342690</v>
      </c>
      <c r="K12" s="132">
        <f>SUM(K13:K15)</f>
        <v>24752470</v>
      </c>
      <c r="L12" s="132">
        <f>SUM(L13:L15)</f>
        <v>46065093</v>
      </c>
      <c r="M12" s="132">
        <f>SUM(M13:M15)</f>
        <v>11164435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129">
        <v>6192953</v>
      </c>
      <c r="K13" s="129">
        <v>2253128</v>
      </c>
      <c r="L13" s="129">
        <v>5979382</v>
      </c>
      <c r="M13" s="129">
        <v>1916726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129">
        <v>0</v>
      </c>
      <c r="K14" s="129">
        <v>0</v>
      </c>
      <c r="L14" s="129">
        <v>0</v>
      </c>
      <c r="M14" s="129">
        <v>0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129">
        <v>47149737</v>
      </c>
      <c r="K15" s="129">
        <v>22499342</v>
      </c>
      <c r="L15" s="129">
        <v>40085711</v>
      </c>
      <c r="M15" s="129">
        <v>9247709</v>
      </c>
    </row>
    <row r="16" spans="1:13" ht="12.75">
      <c r="A16" s="231" t="s">
        <v>23</v>
      </c>
      <c r="B16" s="232"/>
      <c r="C16" s="232"/>
      <c r="D16" s="232"/>
      <c r="E16" s="232"/>
      <c r="F16" s="232"/>
      <c r="G16" s="232"/>
      <c r="H16" s="233"/>
      <c r="I16" s="1">
        <v>120</v>
      </c>
      <c r="J16" s="132">
        <f>SUM(J17:J19)</f>
        <v>68043827</v>
      </c>
      <c r="K16" s="132">
        <f>SUM(K17:K19)</f>
        <v>23722556</v>
      </c>
      <c r="L16" s="132">
        <f>SUM(L17:L19)</f>
        <v>67418495</v>
      </c>
      <c r="M16" s="132">
        <f>SUM(M17:M19)</f>
        <v>22350506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129">
        <v>36314534</v>
      </c>
      <c r="K17" s="129">
        <v>12051631</v>
      </c>
      <c r="L17" s="129">
        <v>42914230</v>
      </c>
      <c r="M17" s="129">
        <v>14596748.95901972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129">
        <v>22862277</v>
      </c>
      <c r="K18" s="129">
        <v>8919521</v>
      </c>
      <c r="L18" s="129">
        <v>16196946</v>
      </c>
      <c r="M18" s="129">
        <v>5025284.040980279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129">
        <v>8867016</v>
      </c>
      <c r="K19" s="129">
        <v>2751404</v>
      </c>
      <c r="L19" s="129">
        <v>8307319</v>
      </c>
      <c r="M19" s="129">
        <v>2728473</v>
      </c>
    </row>
    <row r="20" spans="1:13" ht="12.75">
      <c r="A20" s="231" t="s">
        <v>105</v>
      </c>
      <c r="B20" s="232"/>
      <c r="C20" s="232"/>
      <c r="D20" s="232"/>
      <c r="E20" s="232"/>
      <c r="F20" s="232"/>
      <c r="G20" s="232"/>
      <c r="H20" s="233"/>
      <c r="I20" s="1">
        <v>124</v>
      </c>
      <c r="J20" s="129">
        <v>6495429</v>
      </c>
      <c r="K20" s="129">
        <v>2206767</v>
      </c>
      <c r="L20" s="129">
        <v>7127285</v>
      </c>
      <c r="M20" s="129">
        <v>2450208</v>
      </c>
    </row>
    <row r="21" spans="1:13" ht="12.75">
      <c r="A21" s="231" t="s">
        <v>106</v>
      </c>
      <c r="B21" s="232"/>
      <c r="C21" s="232"/>
      <c r="D21" s="232"/>
      <c r="E21" s="232"/>
      <c r="F21" s="232"/>
      <c r="G21" s="232"/>
      <c r="H21" s="233"/>
      <c r="I21" s="1">
        <v>125</v>
      </c>
      <c r="J21" s="129">
        <v>13038294</v>
      </c>
      <c r="K21" s="129">
        <v>4147705</v>
      </c>
      <c r="L21" s="129">
        <v>11193075</v>
      </c>
      <c r="M21" s="129">
        <v>3857143</v>
      </c>
    </row>
    <row r="22" spans="1:13" ht="12.75">
      <c r="A22" s="231" t="s">
        <v>24</v>
      </c>
      <c r="B22" s="232"/>
      <c r="C22" s="232"/>
      <c r="D22" s="232"/>
      <c r="E22" s="232"/>
      <c r="F22" s="232"/>
      <c r="G22" s="232"/>
      <c r="H22" s="233"/>
      <c r="I22" s="1">
        <v>126</v>
      </c>
      <c r="J22" s="132">
        <f>SUM(J23:J24)</f>
        <v>2726300</v>
      </c>
      <c r="K22" s="132">
        <f>SUM(K23:K24)</f>
        <v>1018181</v>
      </c>
      <c r="L22" s="132">
        <f>SUM(L23:L24)</f>
        <v>2574557</v>
      </c>
      <c r="M22" s="132">
        <f>SUM(M23:M24)</f>
        <v>1567686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129">
        <v>0</v>
      </c>
      <c r="K23" s="129">
        <v>0</v>
      </c>
      <c r="L23" s="129">
        <v>0</v>
      </c>
      <c r="M23" s="129">
        <v>0</v>
      </c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129">
        <v>2726300</v>
      </c>
      <c r="K24" s="129">
        <v>1018181</v>
      </c>
      <c r="L24" s="129">
        <v>2574557</v>
      </c>
      <c r="M24" s="129">
        <v>1567686</v>
      </c>
    </row>
    <row r="25" spans="1:13" ht="12.75">
      <c r="A25" s="231" t="s">
        <v>107</v>
      </c>
      <c r="B25" s="232"/>
      <c r="C25" s="232"/>
      <c r="D25" s="232"/>
      <c r="E25" s="232"/>
      <c r="F25" s="232"/>
      <c r="G25" s="232"/>
      <c r="H25" s="233"/>
      <c r="I25" s="1">
        <v>129</v>
      </c>
      <c r="J25" s="129">
        <v>0</v>
      </c>
      <c r="K25" s="129">
        <v>0</v>
      </c>
      <c r="L25" s="129">
        <v>0</v>
      </c>
      <c r="M25" s="129">
        <v>0</v>
      </c>
    </row>
    <row r="26" spans="1:13" ht="12.75">
      <c r="A26" s="231" t="s">
        <v>50</v>
      </c>
      <c r="B26" s="232"/>
      <c r="C26" s="232"/>
      <c r="D26" s="232"/>
      <c r="E26" s="232"/>
      <c r="F26" s="232"/>
      <c r="G26" s="232"/>
      <c r="H26" s="233"/>
      <c r="I26" s="1">
        <v>130</v>
      </c>
      <c r="J26" s="129">
        <v>3750951</v>
      </c>
      <c r="K26" s="129">
        <v>3552667</v>
      </c>
      <c r="L26" s="129">
        <v>494175</v>
      </c>
      <c r="M26" s="129">
        <v>142391</v>
      </c>
    </row>
    <row r="27" spans="1:13" ht="12.75">
      <c r="A27" s="231" t="s">
        <v>213</v>
      </c>
      <c r="B27" s="232"/>
      <c r="C27" s="232"/>
      <c r="D27" s="232"/>
      <c r="E27" s="232"/>
      <c r="F27" s="232"/>
      <c r="G27" s="232"/>
      <c r="H27" s="233"/>
      <c r="I27" s="1">
        <v>131</v>
      </c>
      <c r="J27" s="134">
        <f>SUM(J28:J32)</f>
        <v>3617179</v>
      </c>
      <c r="K27" s="134">
        <f>SUM(K28:K32)</f>
        <v>-3175021</v>
      </c>
      <c r="L27" s="134">
        <f>SUM(L28:L32)</f>
        <v>5234143</v>
      </c>
      <c r="M27" s="134">
        <f>SUM(M28:M32)</f>
        <v>72130</v>
      </c>
    </row>
    <row r="28" spans="1:13" ht="12.75">
      <c r="A28" s="231" t="s">
        <v>227</v>
      </c>
      <c r="B28" s="232"/>
      <c r="C28" s="232"/>
      <c r="D28" s="232"/>
      <c r="E28" s="232"/>
      <c r="F28" s="232"/>
      <c r="G28" s="232"/>
      <c r="H28" s="233"/>
      <c r="I28" s="1">
        <v>132</v>
      </c>
      <c r="J28" s="129">
        <v>0</v>
      </c>
      <c r="K28" s="129">
        <v>0</v>
      </c>
      <c r="L28" s="129">
        <v>240622</v>
      </c>
      <c r="M28" s="129">
        <v>239617</v>
      </c>
    </row>
    <row r="29" spans="1:13" ht="12.75">
      <c r="A29" s="231" t="s">
        <v>155</v>
      </c>
      <c r="B29" s="232"/>
      <c r="C29" s="232"/>
      <c r="D29" s="232"/>
      <c r="E29" s="232"/>
      <c r="F29" s="232"/>
      <c r="G29" s="232"/>
      <c r="H29" s="233"/>
      <c r="I29" s="1">
        <v>133</v>
      </c>
      <c r="J29" s="129">
        <v>3493298</v>
      </c>
      <c r="K29" s="129">
        <v>-3194474</v>
      </c>
      <c r="L29" s="129">
        <v>4914913</v>
      </c>
      <c r="M29" s="129">
        <v>-200312</v>
      </c>
    </row>
    <row r="30" spans="1:13" ht="12.75">
      <c r="A30" s="231" t="s">
        <v>139</v>
      </c>
      <c r="B30" s="232"/>
      <c r="C30" s="232"/>
      <c r="D30" s="232"/>
      <c r="E30" s="232"/>
      <c r="F30" s="232"/>
      <c r="G30" s="232"/>
      <c r="H30" s="233"/>
      <c r="I30" s="1">
        <v>134</v>
      </c>
      <c r="J30" s="129">
        <v>22075</v>
      </c>
      <c r="K30" s="129">
        <v>425</v>
      </c>
      <c r="L30" s="129">
        <v>0</v>
      </c>
      <c r="M30" s="129">
        <v>0</v>
      </c>
    </row>
    <row r="31" spans="1:13" ht="12.75">
      <c r="A31" s="231" t="s">
        <v>223</v>
      </c>
      <c r="B31" s="232"/>
      <c r="C31" s="232"/>
      <c r="D31" s="232"/>
      <c r="E31" s="232"/>
      <c r="F31" s="232"/>
      <c r="G31" s="232"/>
      <c r="H31" s="233"/>
      <c r="I31" s="1">
        <v>135</v>
      </c>
      <c r="J31" s="129">
        <v>0</v>
      </c>
      <c r="K31" s="129">
        <v>0</v>
      </c>
      <c r="L31" s="129">
        <v>0</v>
      </c>
      <c r="M31" s="129">
        <v>0</v>
      </c>
    </row>
    <row r="32" spans="1:13" ht="12.75">
      <c r="A32" s="231" t="s">
        <v>140</v>
      </c>
      <c r="B32" s="232"/>
      <c r="C32" s="232"/>
      <c r="D32" s="232"/>
      <c r="E32" s="232"/>
      <c r="F32" s="232"/>
      <c r="G32" s="232"/>
      <c r="H32" s="233"/>
      <c r="I32" s="1">
        <v>136</v>
      </c>
      <c r="J32" s="129">
        <v>101806</v>
      </c>
      <c r="K32" s="129">
        <v>19028</v>
      </c>
      <c r="L32" s="129">
        <v>78608</v>
      </c>
      <c r="M32" s="129">
        <v>32825</v>
      </c>
    </row>
    <row r="33" spans="1:13" ht="12.75">
      <c r="A33" s="231" t="s">
        <v>214</v>
      </c>
      <c r="B33" s="232"/>
      <c r="C33" s="232"/>
      <c r="D33" s="232"/>
      <c r="E33" s="232"/>
      <c r="F33" s="232"/>
      <c r="G33" s="232"/>
      <c r="H33" s="233"/>
      <c r="I33" s="1">
        <v>137</v>
      </c>
      <c r="J33" s="134">
        <f>SUM(J34:J37)</f>
        <v>12019143</v>
      </c>
      <c r="K33" s="134">
        <f>SUM(K34:K37)</f>
        <v>4176573</v>
      </c>
      <c r="L33" s="134">
        <f>SUM(L34:L37)</f>
        <v>12162852</v>
      </c>
      <c r="M33" s="134">
        <f>SUM(M34:M37)</f>
        <v>4893673</v>
      </c>
    </row>
    <row r="34" spans="1:13" ht="12.75">
      <c r="A34" s="231" t="s">
        <v>66</v>
      </c>
      <c r="B34" s="232"/>
      <c r="C34" s="232"/>
      <c r="D34" s="232"/>
      <c r="E34" s="232"/>
      <c r="F34" s="232"/>
      <c r="G34" s="232"/>
      <c r="H34" s="233"/>
      <c r="I34" s="1">
        <v>138</v>
      </c>
      <c r="J34" s="129">
        <v>0</v>
      </c>
      <c r="K34" s="129">
        <v>0</v>
      </c>
      <c r="L34" s="129">
        <v>229073</v>
      </c>
      <c r="M34" s="129">
        <v>584</v>
      </c>
    </row>
    <row r="35" spans="1:13" ht="12.75">
      <c r="A35" s="231" t="s">
        <v>65</v>
      </c>
      <c r="B35" s="232"/>
      <c r="C35" s="232"/>
      <c r="D35" s="232"/>
      <c r="E35" s="232"/>
      <c r="F35" s="232"/>
      <c r="G35" s="232"/>
      <c r="H35" s="233"/>
      <c r="I35" s="1">
        <v>139</v>
      </c>
      <c r="J35" s="129">
        <v>10678513</v>
      </c>
      <c r="K35" s="129">
        <v>3748632</v>
      </c>
      <c r="L35" s="129">
        <v>11194495</v>
      </c>
      <c r="M35" s="129">
        <v>4688085</v>
      </c>
    </row>
    <row r="36" spans="1:13" ht="12.75">
      <c r="A36" s="231" t="s">
        <v>224</v>
      </c>
      <c r="B36" s="232"/>
      <c r="C36" s="232"/>
      <c r="D36" s="232"/>
      <c r="E36" s="232"/>
      <c r="F36" s="232"/>
      <c r="G36" s="232"/>
      <c r="H36" s="233"/>
      <c r="I36" s="1">
        <v>140</v>
      </c>
      <c r="J36" s="129">
        <v>198800</v>
      </c>
      <c r="K36" s="129">
        <v>130189</v>
      </c>
      <c r="L36" s="129">
        <v>186686</v>
      </c>
      <c r="M36" s="129">
        <v>0</v>
      </c>
    </row>
    <row r="37" spans="1:13" ht="12.75">
      <c r="A37" s="231" t="s">
        <v>67</v>
      </c>
      <c r="B37" s="232"/>
      <c r="C37" s="232"/>
      <c r="D37" s="232"/>
      <c r="E37" s="232"/>
      <c r="F37" s="232"/>
      <c r="G37" s="232"/>
      <c r="H37" s="233"/>
      <c r="I37" s="1">
        <v>141</v>
      </c>
      <c r="J37" s="129">
        <v>1141830</v>
      </c>
      <c r="K37" s="129">
        <v>297752</v>
      </c>
      <c r="L37" s="129">
        <v>552598</v>
      </c>
      <c r="M37" s="129">
        <v>205004</v>
      </c>
    </row>
    <row r="38" spans="1:13" ht="12.75">
      <c r="A38" s="231" t="s">
        <v>195</v>
      </c>
      <c r="B38" s="232"/>
      <c r="C38" s="232"/>
      <c r="D38" s="232"/>
      <c r="E38" s="232"/>
      <c r="F38" s="232"/>
      <c r="G38" s="232"/>
      <c r="H38" s="233"/>
      <c r="I38" s="1">
        <v>142</v>
      </c>
      <c r="J38" s="130">
        <v>0</v>
      </c>
      <c r="K38" s="130">
        <v>0</v>
      </c>
      <c r="L38" s="130">
        <v>0</v>
      </c>
      <c r="M38" s="130">
        <v>0</v>
      </c>
    </row>
    <row r="39" spans="1:13" ht="12.75">
      <c r="A39" s="231" t="s">
        <v>196</v>
      </c>
      <c r="B39" s="232"/>
      <c r="C39" s="232"/>
      <c r="D39" s="232"/>
      <c r="E39" s="232"/>
      <c r="F39" s="232"/>
      <c r="G39" s="232"/>
      <c r="H39" s="233"/>
      <c r="I39" s="1">
        <v>143</v>
      </c>
      <c r="J39" s="130">
        <v>193710</v>
      </c>
      <c r="K39" s="130">
        <v>80275</v>
      </c>
      <c r="L39" s="130">
        <v>15352</v>
      </c>
      <c r="M39" s="130">
        <v>5143</v>
      </c>
    </row>
    <row r="40" spans="1:13" ht="12.75">
      <c r="A40" s="231" t="s">
        <v>225</v>
      </c>
      <c r="B40" s="232"/>
      <c r="C40" s="232"/>
      <c r="D40" s="232"/>
      <c r="E40" s="232"/>
      <c r="F40" s="232"/>
      <c r="G40" s="232"/>
      <c r="H40" s="233"/>
      <c r="I40" s="1">
        <v>144</v>
      </c>
      <c r="J40" s="129">
        <v>0</v>
      </c>
      <c r="K40" s="129">
        <v>0</v>
      </c>
      <c r="L40" s="129">
        <v>0</v>
      </c>
      <c r="M40" s="129">
        <v>0</v>
      </c>
    </row>
    <row r="41" spans="1:13" ht="12.75">
      <c r="A41" s="231" t="s">
        <v>226</v>
      </c>
      <c r="B41" s="232"/>
      <c r="C41" s="232"/>
      <c r="D41" s="232"/>
      <c r="E41" s="232"/>
      <c r="F41" s="232"/>
      <c r="G41" s="232"/>
      <c r="H41" s="233"/>
      <c r="I41" s="1">
        <v>145</v>
      </c>
      <c r="J41" s="129">
        <v>0</v>
      </c>
      <c r="K41" s="129">
        <v>0</v>
      </c>
      <c r="L41" s="129">
        <v>0</v>
      </c>
      <c r="M41" s="129">
        <v>0</v>
      </c>
    </row>
    <row r="42" spans="1:13" ht="12.75">
      <c r="A42" s="231" t="s">
        <v>215</v>
      </c>
      <c r="B42" s="232"/>
      <c r="C42" s="232"/>
      <c r="D42" s="232"/>
      <c r="E42" s="232"/>
      <c r="F42" s="232"/>
      <c r="G42" s="232"/>
      <c r="H42" s="233"/>
      <c r="I42" s="1">
        <v>146</v>
      </c>
      <c r="J42" s="134">
        <f>J7+J27+J38+J40</f>
        <v>181456049</v>
      </c>
      <c r="K42" s="134">
        <f>K7+K27+K38+K40</f>
        <v>72053216</v>
      </c>
      <c r="L42" s="134">
        <f>L7+L27+L38+L40</f>
        <v>149545532</v>
      </c>
      <c r="M42" s="134">
        <f>M7+M27+M38+M40</f>
        <v>46532283</v>
      </c>
    </row>
    <row r="43" spans="1:13" ht="12.75">
      <c r="A43" s="231" t="s">
        <v>216</v>
      </c>
      <c r="B43" s="232"/>
      <c r="C43" s="232"/>
      <c r="D43" s="232"/>
      <c r="E43" s="232"/>
      <c r="F43" s="232"/>
      <c r="G43" s="232"/>
      <c r="H43" s="233"/>
      <c r="I43" s="1">
        <v>147</v>
      </c>
      <c r="J43" s="134">
        <f>J10+J33+J39+J41</f>
        <v>172171837</v>
      </c>
      <c r="K43" s="134">
        <f>K10+K33+K39+K41</f>
        <v>76244687</v>
      </c>
      <c r="L43" s="134">
        <f>L10+L33+L39+L41</f>
        <v>147050884</v>
      </c>
      <c r="M43" s="134">
        <f>M10+M33+M39+M41</f>
        <v>46431185</v>
      </c>
    </row>
    <row r="44" spans="1:13" ht="12.75">
      <c r="A44" s="231" t="s">
        <v>236</v>
      </c>
      <c r="B44" s="232"/>
      <c r="C44" s="232"/>
      <c r="D44" s="232"/>
      <c r="E44" s="232"/>
      <c r="F44" s="232"/>
      <c r="G44" s="232"/>
      <c r="H44" s="233"/>
      <c r="I44" s="1">
        <v>148</v>
      </c>
      <c r="J44" s="134">
        <f>J42-J43</f>
        <v>9284212</v>
      </c>
      <c r="K44" s="134">
        <f>K42-K43</f>
        <v>-4191471</v>
      </c>
      <c r="L44" s="134">
        <f>L42-L43</f>
        <v>2494648</v>
      </c>
      <c r="M44" s="134">
        <f>M42-M43</f>
        <v>101098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132">
        <f>IF(J42&gt;J43,J42-J43,0)</f>
        <v>9284212</v>
      </c>
      <c r="K45" s="132">
        <f>IF(K42&gt;K43,K42-K43,0)</f>
        <v>0</v>
      </c>
      <c r="L45" s="132">
        <f>IF(L42&gt;L43,L42-L43,0)</f>
        <v>2494648</v>
      </c>
      <c r="M45" s="132">
        <f>IF(M42&gt;M43,M42-M43,0)</f>
        <v>101098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132">
        <f>IF(J43&gt;J42,J43-J42,0)</f>
        <v>0</v>
      </c>
      <c r="K46" s="132">
        <f>IF(K43&gt;K42,K43-K42,0)</f>
        <v>4191471</v>
      </c>
      <c r="L46" s="132">
        <f>IF(L43&gt;L42,L43-L42,0)</f>
        <v>0</v>
      </c>
      <c r="M46" s="132">
        <f>IF(M43&gt;M42,M43-M42,0)</f>
        <v>0</v>
      </c>
    </row>
    <row r="47" spans="1:13" ht="12.75">
      <c r="A47" s="231" t="s">
        <v>217</v>
      </c>
      <c r="B47" s="232"/>
      <c r="C47" s="232"/>
      <c r="D47" s="232"/>
      <c r="E47" s="232"/>
      <c r="F47" s="232"/>
      <c r="G47" s="232"/>
      <c r="H47" s="233"/>
      <c r="I47" s="1">
        <v>151</v>
      </c>
      <c r="J47" s="129">
        <v>-453198</v>
      </c>
      <c r="K47" s="129">
        <v>-214884</v>
      </c>
      <c r="L47" s="129">
        <v>-366349</v>
      </c>
      <c r="M47" s="129">
        <v>17627</v>
      </c>
    </row>
    <row r="48" spans="1:13" ht="12.75">
      <c r="A48" s="231" t="s">
        <v>237</v>
      </c>
      <c r="B48" s="232"/>
      <c r="C48" s="232"/>
      <c r="D48" s="232"/>
      <c r="E48" s="232"/>
      <c r="F48" s="232"/>
      <c r="G48" s="232"/>
      <c r="H48" s="233"/>
      <c r="I48" s="1">
        <v>152</v>
      </c>
      <c r="J48" s="132">
        <f>J44-J47</f>
        <v>9737410</v>
      </c>
      <c r="K48" s="132">
        <f>K44-K47</f>
        <v>-3976587</v>
      </c>
      <c r="L48" s="129">
        <v>2860997</v>
      </c>
      <c r="M48" s="132">
        <f>M44-M47</f>
        <v>83471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132">
        <f>IF(J48&gt;0,J48,0)</f>
        <v>9737410</v>
      </c>
      <c r="K49" s="132">
        <f>IF(K48&gt;0,K48,0)</f>
        <v>0</v>
      </c>
      <c r="L49" s="129">
        <v>2860997</v>
      </c>
      <c r="M49" s="132">
        <f>IF(M48&gt;0,M48,0)</f>
        <v>83471</v>
      </c>
    </row>
    <row r="50" spans="1:13" ht="12.75">
      <c r="A50" s="272" t="s">
        <v>220</v>
      </c>
      <c r="B50" s="273"/>
      <c r="C50" s="273"/>
      <c r="D50" s="273"/>
      <c r="E50" s="273"/>
      <c r="F50" s="273"/>
      <c r="G50" s="273"/>
      <c r="H50" s="274"/>
      <c r="I50" s="2">
        <v>154</v>
      </c>
      <c r="J50" s="135">
        <f>IF(J48&lt;0,-J48,0)</f>
        <v>0</v>
      </c>
      <c r="K50" s="135">
        <f>IF(K48&lt;0,-K48,0)</f>
        <v>3976587</v>
      </c>
      <c r="L50" s="135">
        <f>IF(L48&lt;0,-L48,0)</f>
        <v>0</v>
      </c>
      <c r="M50" s="135">
        <f>IF(M48&lt;0,-M48,0)</f>
        <v>0</v>
      </c>
    </row>
    <row r="51" spans="1:13" ht="12.75" customHeight="1">
      <c r="A51" s="237" t="s">
        <v>312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 ht="12.75" customHeight="1">
      <c r="A52" s="228" t="s">
        <v>187</v>
      </c>
      <c r="B52" s="229"/>
      <c r="C52" s="229"/>
      <c r="D52" s="229"/>
      <c r="E52" s="229"/>
      <c r="F52" s="229"/>
      <c r="G52" s="229"/>
      <c r="H52" s="229"/>
      <c r="I52" s="47"/>
      <c r="J52" s="47"/>
      <c r="K52" s="47"/>
      <c r="L52" s="47"/>
      <c r="M52" s="54"/>
    </row>
    <row r="53" spans="1:13" ht="12.75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129">
        <f>J48-J54</f>
        <v>9423747</v>
      </c>
      <c r="K53" s="129">
        <f>K48-K54</f>
        <v>-3987227</v>
      </c>
      <c r="L53" s="129">
        <f>L48-L54</f>
        <v>2946685</v>
      </c>
      <c r="M53" s="129">
        <v>151314</v>
      </c>
    </row>
    <row r="54" spans="1:13" ht="12.75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131">
        <v>313663</v>
      </c>
      <c r="K54" s="129">
        <v>10640</v>
      </c>
      <c r="L54" s="131">
        <v>-85688</v>
      </c>
      <c r="M54" s="129">
        <v>-67843</v>
      </c>
    </row>
    <row r="55" spans="1:13" ht="12.75" customHeight="1">
      <c r="A55" s="237" t="s">
        <v>189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</row>
    <row r="56" spans="1:13" ht="12.75">
      <c r="A56" s="228" t="s">
        <v>204</v>
      </c>
      <c r="B56" s="229"/>
      <c r="C56" s="229"/>
      <c r="D56" s="229"/>
      <c r="E56" s="229"/>
      <c r="F56" s="229"/>
      <c r="G56" s="229"/>
      <c r="H56" s="230"/>
      <c r="I56" s="9">
        <v>157</v>
      </c>
      <c r="J56" s="136">
        <f>J48</f>
        <v>9737410</v>
      </c>
      <c r="K56" s="136">
        <f>K48</f>
        <v>-3976587</v>
      </c>
      <c r="L56" s="136">
        <f>L48</f>
        <v>2860997</v>
      </c>
      <c r="M56" s="129">
        <v>83471</v>
      </c>
    </row>
    <row r="57" spans="1:13" ht="12.75">
      <c r="A57" s="231" t="s">
        <v>221</v>
      </c>
      <c r="B57" s="232"/>
      <c r="C57" s="232"/>
      <c r="D57" s="232"/>
      <c r="E57" s="232"/>
      <c r="F57" s="232"/>
      <c r="G57" s="232"/>
      <c r="H57" s="233"/>
      <c r="I57" s="1">
        <v>158</v>
      </c>
      <c r="J57" s="132">
        <f>SUM(J58:J64)</f>
        <v>54448</v>
      </c>
      <c r="K57" s="132">
        <f>J57</f>
        <v>54448</v>
      </c>
      <c r="L57" s="132">
        <f>SUM(L58:L64)</f>
        <v>0</v>
      </c>
      <c r="M57" s="132">
        <f>SUM(M58:M64)</f>
        <v>0</v>
      </c>
    </row>
    <row r="58" spans="1:13" ht="12.75">
      <c r="A58" s="231" t="s">
        <v>228</v>
      </c>
      <c r="B58" s="232"/>
      <c r="C58" s="232"/>
      <c r="D58" s="232"/>
      <c r="E58" s="232"/>
      <c r="F58" s="232"/>
      <c r="G58" s="232"/>
      <c r="H58" s="233"/>
      <c r="I58" s="1">
        <v>159</v>
      </c>
      <c r="J58" s="129">
        <v>54448</v>
      </c>
      <c r="K58" s="132">
        <v>144777</v>
      </c>
      <c r="L58" s="129">
        <v>0</v>
      </c>
      <c r="M58" s="129">
        <v>0</v>
      </c>
    </row>
    <row r="59" spans="1:13" ht="12.75">
      <c r="A59" s="231" t="s">
        <v>229</v>
      </c>
      <c r="B59" s="232"/>
      <c r="C59" s="232"/>
      <c r="D59" s="232"/>
      <c r="E59" s="232"/>
      <c r="F59" s="232"/>
      <c r="G59" s="232"/>
      <c r="H59" s="233"/>
      <c r="I59" s="1">
        <v>160</v>
      </c>
      <c r="J59" s="129">
        <v>0</v>
      </c>
      <c r="K59" s="129">
        <v>0</v>
      </c>
      <c r="L59" s="129">
        <v>0</v>
      </c>
      <c r="M59" s="129">
        <v>0</v>
      </c>
    </row>
    <row r="60" spans="1:13" ht="12.75">
      <c r="A60" s="231" t="s">
        <v>45</v>
      </c>
      <c r="B60" s="232"/>
      <c r="C60" s="232"/>
      <c r="D60" s="232"/>
      <c r="E60" s="232"/>
      <c r="F60" s="232"/>
      <c r="G60" s="232"/>
      <c r="H60" s="233"/>
      <c r="I60" s="1">
        <v>161</v>
      </c>
      <c r="J60" s="129">
        <v>0</v>
      </c>
      <c r="K60" s="129">
        <v>0</v>
      </c>
      <c r="L60" s="129">
        <v>0</v>
      </c>
      <c r="M60" s="129">
        <v>0</v>
      </c>
    </row>
    <row r="61" spans="1:13" ht="12.75">
      <c r="A61" s="231" t="s">
        <v>230</v>
      </c>
      <c r="B61" s="232"/>
      <c r="C61" s="232"/>
      <c r="D61" s="232"/>
      <c r="E61" s="232"/>
      <c r="F61" s="232"/>
      <c r="G61" s="232"/>
      <c r="H61" s="233"/>
      <c r="I61" s="1">
        <v>162</v>
      </c>
      <c r="J61" s="129">
        <v>0</v>
      </c>
      <c r="K61" s="129">
        <v>0</v>
      </c>
      <c r="L61" s="129">
        <v>0</v>
      </c>
      <c r="M61" s="129">
        <v>0</v>
      </c>
    </row>
    <row r="62" spans="1:13" ht="12.75">
      <c r="A62" s="231" t="s">
        <v>231</v>
      </c>
      <c r="B62" s="232"/>
      <c r="C62" s="232"/>
      <c r="D62" s="232"/>
      <c r="E62" s="232"/>
      <c r="F62" s="232"/>
      <c r="G62" s="232"/>
      <c r="H62" s="233"/>
      <c r="I62" s="1">
        <v>163</v>
      </c>
      <c r="J62" s="129">
        <v>0</v>
      </c>
      <c r="K62" s="129">
        <v>0</v>
      </c>
      <c r="L62" s="129">
        <v>0</v>
      </c>
      <c r="M62" s="129">
        <v>0</v>
      </c>
    </row>
    <row r="63" spans="1:13" ht="12.75">
      <c r="A63" s="231" t="s">
        <v>232</v>
      </c>
      <c r="B63" s="232"/>
      <c r="C63" s="232"/>
      <c r="D63" s="232"/>
      <c r="E63" s="232"/>
      <c r="F63" s="232"/>
      <c r="G63" s="232"/>
      <c r="H63" s="233"/>
      <c r="I63" s="1">
        <v>164</v>
      </c>
      <c r="J63" s="129">
        <v>0</v>
      </c>
      <c r="K63" s="129">
        <v>0</v>
      </c>
      <c r="L63" s="129">
        <v>0</v>
      </c>
      <c r="M63" s="129">
        <v>0</v>
      </c>
    </row>
    <row r="64" spans="1:13" ht="12.75">
      <c r="A64" s="231" t="s">
        <v>233</v>
      </c>
      <c r="B64" s="232"/>
      <c r="C64" s="232"/>
      <c r="D64" s="232"/>
      <c r="E64" s="232"/>
      <c r="F64" s="232"/>
      <c r="G64" s="232"/>
      <c r="H64" s="233"/>
      <c r="I64" s="1">
        <v>165</v>
      </c>
      <c r="J64" s="129">
        <v>0</v>
      </c>
      <c r="K64" s="129">
        <v>0</v>
      </c>
      <c r="L64" s="129">
        <v>0</v>
      </c>
      <c r="M64" s="129">
        <v>0</v>
      </c>
    </row>
    <row r="65" spans="1:13" ht="12.75">
      <c r="A65" s="231" t="s">
        <v>222</v>
      </c>
      <c r="B65" s="232"/>
      <c r="C65" s="232"/>
      <c r="D65" s="232"/>
      <c r="E65" s="232"/>
      <c r="F65" s="232"/>
      <c r="G65" s="232"/>
      <c r="H65" s="233"/>
      <c r="I65" s="1">
        <v>166</v>
      </c>
      <c r="J65" s="129">
        <v>-9800</v>
      </c>
      <c r="K65" s="129">
        <v>-26059</v>
      </c>
      <c r="L65" s="129">
        <v>0</v>
      </c>
      <c r="M65" s="129">
        <v>0</v>
      </c>
    </row>
    <row r="66" spans="1:13" ht="12.75">
      <c r="A66" s="231" t="s">
        <v>193</v>
      </c>
      <c r="B66" s="232"/>
      <c r="C66" s="232"/>
      <c r="D66" s="232"/>
      <c r="E66" s="232"/>
      <c r="F66" s="232"/>
      <c r="G66" s="232"/>
      <c r="H66" s="233"/>
      <c r="I66" s="1">
        <v>167</v>
      </c>
      <c r="J66" s="46">
        <f>J57-J65</f>
        <v>64248</v>
      </c>
      <c r="K66" s="132">
        <f>J66</f>
        <v>64248</v>
      </c>
      <c r="L66" s="46">
        <f>L57+L65</f>
        <v>0</v>
      </c>
      <c r="M66" s="129">
        <v>0</v>
      </c>
    </row>
    <row r="67" spans="1:13" ht="12.75">
      <c r="A67" s="231" t="s">
        <v>194</v>
      </c>
      <c r="B67" s="232"/>
      <c r="C67" s="232"/>
      <c r="D67" s="232"/>
      <c r="E67" s="232"/>
      <c r="F67" s="232"/>
      <c r="G67" s="232"/>
      <c r="H67" s="233"/>
      <c r="I67" s="1">
        <v>168</v>
      </c>
      <c r="J67" s="137">
        <f>J56+J66</f>
        <v>9801658</v>
      </c>
      <c r="K67" s="137">
        <f>K56+K66</f>
        <v>-3912339</v>
      </c>
      <c r="L67" s="137">
        <f>L56+L66</f>
        <v>2860997</v>
      </c>
      <c r="M67" s="137">
        <f>M56+M66</f>
        <v>83471</v>
      </c>
    </row>
    <row r="68" spans="1:13" ht="12.75" customHeight="1">
      <c r="A68" s="268" t="s">
        <v>313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188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.75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f>J67-J71</f>
        <v>9487995</v>
      </c>
      <c r="K70" s="7">
        <f>K67-K71</f>
        <v>-3922979</v>
      </c>
      <c r="L70" s="129">
        <f>L67-L71</f>
        <v>2946685</v>
      </c>
      <c r="M70" s="129">
        <f>M67-M71</f>
        <v>151314</v>
      </c>
    </row>
    <row r="71" spans="1:13" ht="12.75">
      <c r="A71" s="265" t="s">
        <v>235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>
        <f>J54</f>
        <v>313663</v>
      </c>
      <c r="K71" s="8">
        <f>K54</f>
        <v>10640</v>
      </c>
      <c r="L71" s="131">
        <f>L54</f>
        <v>-85688</v>
      </c>
      <c r="M71" s="129">
        <f>M54</f>
        <v>-67843</v>
      </c>
    </row>
  </sheetData>
  <sheetProtection/>
  <mergeCells count="73">
    <mergeCell ref="A61:H61"/>
    <mergeCell ref="A64:H64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42:H42"/>
    <mergeCell ref="A41:H41"/>
    <mergeCell ref="A38:H38"/>
    <mergeCell ref="A49:H49"/>
    <mergeCell ref="A48:H48"/>
    <mergeCell ref="A52:H52"/>
    <mergeCell ref="A50:H50"/>
    <mergeCell ref="A51:M51"/>
    <mergeCell ref="A39:H39"/>
    <mergeCell ref="A71:H71"/>
    <mergeCell ref="A65:H65"/>
    <mergeCell ref="A66:H66"/>
    <mergeCell ref="A67:H67"/>
    <mergeCell ref="A68:M68"/>
    <mergeCell ref="A69:M69"/>
    <mergeCell ref="A70:H70"/>
    <mergeCell ref="A10:H10"/>
    <mergeCell ref="A29:H29"/>
    <mergeCell ref="A28:H28"/>
    <mergeCell ref="A23:H23"/>
    <mergeCell ref="A53:H53"/>
    <mergeCell ref="A35:H35"/>
    <mergeCell ref="A30:H30"/>
    <mergeCell ref="A31:H31"/>
    <mergeCell ref="A46:H46"/>
    <mergeCell ref="A45:H45"/>
    <mergeCell ref="A9:H9"/>
    <mergeCell ref="A26:H26"/>
    <mergeCell ref="A27:H27"/>
    <mergeCell ref="A19:H19"/>
    <mergeCell ref="A25:H25"/>
    <mergeCell ref="A21:H21"/>
    <mergeCell ref="A22:H22"/>
    <mergeCell ref="A11:H11"/>
    <mergeCell ref="A20:H20"/>
    <mergeCell ref="A24:H24"/>
    <mergeCell ref="A17:H17"/>
    <mergeCell ref="A15:H15"/>
    <mergeCell ref="A14:H14"/>
    <mergeCell ref="A16:H16"/>
    <mergeCell ref="A12:H12"/>
    <mergeCell ref="A13:H13"/>
    <mergeCell ref="A5:H5"/>
    <mergeCell ref="A7:H7"/>
    <mergeCell ref="A4:H4"/>
    <mergeCell ref="A6:H6"/>
    <mergeCell ref="A47:H47"/>
    <mergeCell ref="A44:H44"/>
    <mergeCell ref="A36:H36"/>
    <mergeCell ref="A37:H37"/>
    <mergeCell ref="A40:H40"/>
    <mergeCell ref="A43:H43"/>
    <mergeCell ref="A32:H32"/>
    <mergeCell ref="A34:H34"/>
    <mergeCell ref="A33:H33"/>
    <mergeCell ref="A18:H18"/>
    <mergeCell ref="A1:M1"/>
    <mergeCell ref="A8:H8"/>
    <mergeCell ref="A2:M2"/>
    <mergeCell ref="A3:M3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L56:L67 K57:K58 J70:M71 M67 L54 J47:K47 J53:J54 K53:L53 J56:J67 K65:K67 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K54 K11:M11 M56 J7:M10 K59:K64 J48:K50 L47:M50 M53:M54 M58:M6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6" width="9.140625" style="45" customWidth="1"/>
    <col min="7" max="7" width="4.57421875" style="45" customWidth="1"/>
    <col min="8" max="8" width="7.7109375" style="45" customWidth="1"/>
    <col min="9" max="9" width="9.140625" style="45" customWidth="1"/>
    <col min="10" max="10" width="10.42187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tr">
        <f>+RDG!A2</f>
        <v>u razdoblju od 01.01.2018. do 30.09.2018.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81" t="s">
        <v>356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23.25">
      <c r="A4" s="280" t="s">
        <v>59</v>
      </c>
      <c r="B4" s="280"/>
      <c r="C4" s="280"/>
      <c r="D4" s="280"/>
      <c r="E4" s="280"/>
      <c r="F4" s="280"/>
      <c r="G4" s="280"/>
      <c r="H4" s="280"/>
      <c r="I4" s="58" t="s">
        <v>279</v>
      </c>
      <c r="J4" s="59" t="s">
        <v>319</v>
      </c>
      <c r="K4" s="59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0">
        <v>2</v>
      </c>
      <c r="J5" s="61" t="s">
        <v>283</v>
      </c>
      <c r="K5" s="61" t="s">
        <v>284</v>
      </c>
    </row>
    <row r="6" spans="1:11" ht="12.75">
      <c r="A6" s="237" t="s">
        <v>156</v>
      </c>
      <c r="B6" s="250"/>
      <c r="C6" s="250"/>
      <c r="D6" s="250"/>
      <c r="E6" s="250"/>
      <c r="F6" s="250"/>
      <c r="G6" s="250"/>
      <c r="H6" s="250"/>
      <c r="I6" s="276"/>
      <c r="J6" s="276"/>
      <c r="K6" s="277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9284212</v>
      </c>
      <c r="K7" s="7">
        <v>2494648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6495429</v>
      </c>
      <c r="K8" s="7">
        <v>7127285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544900</v>
      </c>
      <c r="K9" s="7">
        <v>4000851.280000001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0</v>
      </c>
      <c r="K10" s="7">
        <v>0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7">
        <v>14739367</v>
      </c>
      <c r="K11" s="7">
        <v>0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7">
        <v>0</v>
      </c>
      <c r="K12" s="7">
        <v>0</v>
      </c>
    </row>
    <row r="13" spans="1:11" ht="12.75">
      <c r="A13" s="231" t="s">
        <v>157</v>
      </c>
      <c r="B13" s="232"/>
      <c r="C13" s="232"/>
      <c r="D13" s="232"/>
      <c r="E13" s="232"/>
      <c r="F13" s="232"/>
      <c r="G13" s="232"/>
      <c r="H13" s="232"/>
      <c r="I13" s="1">
        <v>7</v>
      </c>
      <c r="J13" s="117">
        <f>SUM(J7:J12)</f>
        <v>31063908</v>
      </c>
      <c r="K13" s="117">
        <f>SUM(K7:K12)</f>
        <v>13622784.280000001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>
        <v>0</v>
      </c>
      <c r="K14" s="7">
        <v>0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>
        <v>13918918</v>
      </c>
      <c r="K15" s="7">
        <v>8507789.149999999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0</v>
      </c>
      <c r="K16" s="7">
        <v>0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14321179</v>
      </c>
      <c r="K17" s="7">
        <v>9713732</v>
      </c>
    </row>
    <row r="18" spans="1:11" ht="12.75">
      <c r="A18" s="231" t="s">
        <v>158</v>
      </c>
      <c r="B18" s="232"/>
      <c r="C18" s="232"/>
      <c r="D18" s="232"/>
      <c r="E18" s="232"/>
      <c r="F18" s="232"/>
      <c r="G18" s="232"/>
      <c r="H18" s="232"/>
      <c r="I18" s="1">
        <v>12</v>
      </c>
      <c r="J18" s="117">
        <f>SUM(J14:J17)</f>
        <v>28240097</v>
      </c>
      <c r="K18" s="117">
        <f>SUM(K14:K17)</f>
        <v>18221521.15</v>
      </c>
    </row>
    <row r="19" spans="1:11" ht="12.75">
      <c r="A19" s="231" t="s">
        <v>36</v>
      </c>
      <c r="B19" s="232"/>
      <c r="C19" s="232"/>
      <c r="D19" s="232"/>
      <c r="E19" s="232"/>
      <c r="F19" s="232"/>
      <c r="G19" s="232"/>
      <c r="H19" s="232"/>
      <c r="I19" s="1">
        <v>13</v>
      </c>
      <c r="J19" s="117">
        <f>IF(J18&lt;J13,J13-J18,0)</f>
        <v>2823811</v>
      </c>
      <c r="K19" s="117">
        <f>IF(K18&lt;K13,K13-K18,0)</f>
        <v>0</v>
      </c>
    </row>
    <row r="20" spans="1:11" ht="12.75">
      <c r="A20" s="231" t="s">
        <v>37</v>
      </c>
      <c r="B20" s="232"/>
      <c r="C20" s="232"/>
      <c r="D20" s="232"/>
      <c r="E20" s="232"/>
      <c r="F20" s="232"/>
      <c r="G20" s="232"/>
      <c r="H20" s="232"/>
      <c r="I20" s="1">
        <v>14</v>
      </c>
      <c r="J20" s="117">
        <f>IF(J18&gt;J13,J18-J13,0)</f>
        <v>0</v>
      </c>
      <c r="K20" s="117">
        <f>IF(K18&gt;K13,K18-K13,0)</f>
        <v>4598736.869999997</v>
      </c>
    </row>
    <row r="21" spans="1:11" ht="12.75">
      <c r="A21" s="237" t="s">
        <v>159</v>
      </c>
      <c r="B21" s="250"/>
      <c r="C21" s="250"/>
      <c r="D21" s="250"/>
      <c r="E21" s="250"/>
      <c r="F21" s="250"/>
      <c r="G21" s="250"/>
      <c r="H21" s="250"/>
      <c r="I21" s="276"/>
      <c r="J21" s="276"/>
      <c r="K21" s="277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284523</v>
      </c>
      <c r="K22" s="7">
        <v>0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>
        <v>0</v>
      </c>
      <c r="K23" s="7">
        <v>0</v>
      </c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>
        <v>172258</v>
      </c>
      <c r="K24" s="7">
        <v>0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>
        <v>21651</v>
      </c>
      <c r="K25" s="7">
        <v>0</v>
      </c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900000</v>
      </c>
      <c r="K26" s="7">
        <v>520560.3249999974</v>
      </c>
    </row>
    <row r="27" spans="1:11" ht="12.75">
      <c r="A27" s="231" t="s">
        <v>168</v>
      </c>
      <c r="B27" s="232"/>
      <c r="C27" s="232"/>
      <c r="D27" s="232"/>
      <c r="E27" s="232"/>
      <c r="F27" s="232"/>
      <c r="G27" s="232"/>
      <c r="H27" s="232"/>
      <c r="I27" s="1">
        <v>20</v>
      </c>
      <c r="J27" s="117">
        <f>SUM(J22:J26)</f>
        <v>1378432</v>
      </c>
      <c r="K27" s="117">
        <f>SUM(K22:K26)</f>
        <v>520560.3249999974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2871230</v>
      </c>
      <c r="K28" s="7">
        <v>1608245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0</v>
      </c>
      <c r="K29" s="7">
        <v>0</v>
      </c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>
        <v>420000</v>
      </c>
      <c r="K30" s="7">
        <v>0</v>
      </c>
    </row>
    <row r="31" spans="1:11" ht="12.75">
      <c r="A31" s="231" t="s">
        <v>5</v>
      </c>
      <c r="B31" s="232"/>
      <c r="C31" s="232"/>
      <c r="D31" s="232"/>
      <c r="E31" s="232"/>
      <c r="F31" s="232"/>
      <c r="G31" s="232"/>
      <c r="H31" s="232"/>
      <c r="I31" s="1">
        <v>24</v>
      </c>
      <c r="J31" s="117">
        <f>SUM(J28:J30)</f>
        <v>3291230</v>
      </c>
      <c r="K31" s="117">
        <f>SUM(K28:K30)</f>
        <v>1608245</v>
      </c>
    </row>
    <row r="32" spans="1:11" ht="12.75">
      <c r="A32" s="231" t="s">
        <v>38</v>
      </c>
      <c r="B32" s="232"/>
      <c r="C32" s="232"/>
      <c r="D32" s="232"/>
      <c r="E32" s="232"/>
      <c r="F32" s="232"/>
      <c r="G32" s="232"/>
      <c r="H32" s="232"/>
      <c r="I32" s="1">
        <v>25</v>
      </c>
      <c r="J32" s="117">
        <f>IF(J27&gt;J31,J27-J31,0)</f>
        <v>0</v>
      </c>
      <c r="K32" s="117">
        <f>IF(K27&gt;K31,K27-K31,0)</f>
        <v>0</v>
      </c>
    </row>
    <row r="33" spans="1:11" ht="12.75">
      <c r="A33" s="231" t="s">
        <v>39</v>
      </c>
      <c r="B33" s="232"/>
      <c r="C33" s="232"/>
      <c r="D33" s="232"/>
      <c r="E33" s="232"/>
      <c r="F33" s="232"/>
      <c r="G33" s="232"/>
      <c r="H33" s="232"/>
      <c r="I33" s="1">
        <v>26</v>
      </c>
      <c r="J33" s="117">
        <f>IF(J31&gt;J27,J31-J27,0)</f>
        <v>1912798</v>
      </c>
      <c r="K33" s="117">
        <f>IF(K31&gt;K27,K31-K27,0)</f>
        <v>1087684.6750000026</v>
      </c>
    </row>
    <row r="34" spans="1:11" ht="12.75">
      <c r="A34" s="237" t="s">
        <v>160</v>
      </c>
      <c r="B34" s="250"/>
      <c r="C34" s="250"/>
      <c r="D34" s="250"/>
      <c r="E34" s="250"/>
      <c r="F34" s="250"/>
      <c r="G34" s="250"/>
      <c r="H34" s="250"/>
      <c r="I34" s="276"/>
      <c r="J34" s="276"/>
      <c r="K34" s="277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>
        <v>0</v>
      </c>
      <c r="K35" s="7">
        <v>0</v>
      </c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0</v>
      </c>
      <c r="K36" s="7">
        <v>0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0</v>
      </c>
      <c r="K37" s="7">
        <v>0</v>
      </c>
    </row>
    <row r="38" spans="1:11" ht="12.75">
      <c r="A38" s="231" t="s">
        <v>68</v>
      </c>
      <c r="B38" s="232"/>
      <c r="C38" s="232"/>
      <c r="D38" s="232"/>
      <c r="E38" s="232"/>
      <c r="F38" s="232"/>
      <c r="G38" s="232"/>
      <c r="H38" s="232"/>
      <c r="I38" s="1">
        <v>30</v>
      </c>
      <c r="J38" s="117">
        <f>SUM(J35:J37)</f>
        <v>0</v>
      </c>
      <c r="K38" s="117">
        <f>SUM(K35:K37)</f>
        <v>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656250</v>
      </c>
      <c r="K39" s="7">
        <v>364584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0</v>
      </c>
      <c r="K40" s="7">
        <v>0</v>
      </c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>
        <v>286646</v>
      </c>
      <c r="K41" s="7">
        <v>165250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>
        <v>2267547</v>
      </c>
      <c r="K42" s="7">
        <v>0</v>
      </c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0</v>
      </c>
      <c r="K43" s="7">
        <v>0</v>
      </c>
    </row>
    <row r="44" spans="1:11" ht="12.75">
      <c r="A44" s="231" t="s">
        <v>69</v>
      </c>
      <c r="B44" s="232"/>
      <c r="C44" s="232"/>
      <c r="D44" s="232"/>
      <c r="E44" s="232"/>
      <c r="F44" s="232"/>
      <c r="G44" s="232"/>
      <c r="H44" s="232"/>
      <c r="I44" s="1">
        <v>36</v>
      </c>
      <c r="J44" s="117">
        <f>SUM(J39:J43)</f>
        <v>3210443</v>
      </c>
      <c r="K44" s="117">
        <f>SUM(K39:K43)</f>
        <v>529834</v>
      </c>
    </row>
    <row r="45" spans="1:11" ht="12.75">
      <c r="A45" s="231" t="s">
        <v>17</v>
      </c>
      <c r="B45" s="232"/>
      <c r="C45" s="232"/>
      <c r="D45" s="232"/>
      <c r="E45" s="232"/>
      <c r="F45" s="232"/>
      <c r="G45" s="232"/>
      <c r="H45" s="232"/>
      <c r="I45" s="1">
        <v>37</v>
      </c>
      <c r="J45" s="117">
        <f>IF(J38&gt;J44,J38-J44,0)</f>
        <v>0</v>
      </c>
      <c r="K45" s="117">
        <f>IF(K38&gt;K44,K38-K44,0)</f>
        <v>0</v>
      </c>
    </row>
    <row r="46" spans="1:11" ht="12.75">
      <c r="A46" s="231" t="s">
        <v>18</v>
      </c>
      <c r="B46" s="232"/>
      <c r="C46" s="232"/>
      <c r="D46" s="232"/>
      <c r="E46" s="232"/>
      <c r="F46" s="232"/>
      <c r="G46" s="232"/>
      <c r="H46" s="232"/>
      <c r="I46" s="1">
        <v>38</v>
      </c>
      <c r="J46" s="117">
        <f>IF(J44&gt;J38,J44-J38,0)</f>
        <v>3210443</v>
      </c>
      <c r="K46" s="117">
        <f>IF(K44&gt;K38,K44-K38,0)</f>
        <v>529834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46">
        <f>IF(J20-J19+J33-J32+J46-J45&gt;0,J20-J19+J33-J32+J46-J45,0)</f>
        <v>2299430</v>
      </c>
      <c r="K48" s="46">
        <f>IF(K20-K19+K33-K32+K46-K45&gt;0,K20-K19+K33-K32+K46-K45,0)</f>
        <v>6216255.545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4602613</v>
      </c>
      <c r="K49" s="7">
        <v>8937629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v>0</v>
      </c>
      <c r="K50" s="7">
        <v>0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v>2299430</v>
      </c>
      <c r="K51" s="7">
        <f>K48</f>
        <v>6216255.545</v>
      </c>
    </row>
    <row r="52" spans="1:11" ht="12.75">
      <c r="A52" s="255" t="s">
        <v>177</v>
      </c>
      <c r="B52" s="256"/>
      <c r="C52" s="256"/>
      <c r="D52" s="256"/>
      <c r="E52" s="256"/>
      <c r="F52" s="256"/>
      <c r="G52" s="256"/>
      <c r="H52" s="256"/>
      <c r="I52" s="4">
        <v>44</v>
      </c>
      <c r="J52" s="127">
        <f>J49+J50-J51</f>
        <v>2303183</v>
      </c>
      <c r="K52" s="127">
        <f>K49+K50-K51</f>
        <v>2721373.455</v>
      </c>
    </row>
  </sheetData>
  <sheetProtection/>
  <mergeCells count="52">
    <mergeCell ref="A52:H52"/>
    <mergeCell ref="A48:H48"/>
    <mergeCell ref="A49:H49"/>
    <mergeCell ref="A50:H50"/>
    <mergeCell ref="A51:H51"/>
    <mergeCell ref="A42:H42"/>
    <mergeCell ref="A47:H47"/>
    <mergeCell ref="A33:H33"/>
    <mergeCell ref="A34:K34"/>
    <mergeCell ref="A43:H43"/>
    <mergeCell ref="A46:H46"/>
    <mergeCell ref="A44:H44"/>
    <mergeCell ref="A41:H41"/>
    <mergeCell ref="A40:H40"/>
    <mergeCell ref="A36:H36"/>
    <mergeCell ref="A45:H45"/>
    <mergeCell ref="A38:H38"/>
    <mergeCell ref="A32:H32"/>
    <mergeCell ref="A35:H35"/>
    <mergeCell ref="A25:H25"/>
    <mergeCell ref="A26:H26"/>
    <mergeCell ref="A27:H27"/>
    <mergeCell ref="A24:H24"/>
    <mergeCell ref="A31:H31"/>
    <mergeCell ref="A28:H28"/>
    <mergeCell ref="A29:H29"/>
    <mergeCell ref="A30:H30"/>
    <mergeCell ref="A37:H37"/>
    <mergeCell ref="A39:H39"/>
    <mergeCell ref="A14:H14"/>
    <mergeCell ref="A15:H15"/>
    <mergeCell ref="A17:H17"/>
    <mergeCell ref="A23:H23"/>
    <mergeCell ref="A20:H20"/>
    <mergeCell ref="A22:H22"/>
    <mergeCell ref="A16:H16"/>
    <mergeCell ref="A18:H18"/>
    <mergeCell ref="A1:K1"/>
    <mergeCell ref="A2:K2"/>
    <mergeCell ref="A4:H4"/>
    <mergeCell ref="A10:H10"/>
    <mergeCell ref="A9:H9"/>
    <mergeCell ref="A3:K3"/>
    <mergeCell ref="A12:H12"/>
    <mergeCell ref="A5:H5"/>
    <mergeCell ref="A6:K6"/>
    <mergeCell ref="A7:H7"/>
    <mergeCell ref="A8:H8"/>
    <mergeCell ref="A21:K21"/>
    <mergeCell ref="A19:H19"/>
    <mergeCell ref="A13:H13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J22:K26 J7:K12 J14:K17 J49:K51 J39:K43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38:K38 J18:K20 J44:K48 J27:K27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1.421875" style="68" bestFit="1" customWidth="1"/>
    <col min="11" max="11" width="11.421875" style="68" customWidth="1"/>
    <col min="12" max="16384" width="9.140625" style="68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7"/>
    </row>
    <row r="2" spans="1:12" ht="15.75">
      <c r="A2" s="37"/>
      <c r="B2" s="66"/>
      <c r="C2" s="290" t="s">
        <v>282</v>
      </c>
      <c r="D2" s="290"/>
      <c r="E2" s="69">
        <f>+'OPĆI PODACI'!E2</f>
        <v>43101</v>
      </c>
      <c r="F2" s="38" t="s">
        <v>250</v>
      </c>
      <c r="G2" s="291">
        <f>+'OPĆI PODACI'!H2</f>
        <v>43373</v>
      </c>
      <c r="H2" s="292"/>
      <c r="I2" s="66"/>
      <c r="J2" s="66"/>
      <c r="K2" s="66"/>
      <c r="L2" s="70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1" t="s">
        <v>305</v>
      </c>
      <c r="J3" s="72" t="s">
        <v>150</v>
      </c>
      <c r="K3" s="72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74">
        <v>2</v>
      </c>
      <c r="J4" s="73" t="s">
        <v>283</v>
      </c>
      <c r="K4" s="7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39">
        <v>1</v>
      </c>
      <c r="J5" s="6">
        <v>116604710</v>
      </c>
      <c r="K5" s="6">
        <v>116604710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39">
        <v>2</v>
      </c>
      <c r="J6" s="7">
        <v>0</v>
      </c>
      <c r="K6" s="7">
        <v>-255383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39">
        <v>3</v>
      </c>
      <c r="J7" s="7">
        <v>-5583987</v>
      </c>
      <c r="K7" s="7">
        <v>-536054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39">
        <v>4</v>
      </c>
      <c r="J8" s="7">
        <v>-280746071</v>
      </c>
      <c r="K8" s="7">
        <v>-292099529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39">
        <v>5</v>
      </c>
      <c r="J9" s="7">
        <v>9423747</v>
      </c>
      <c r="K9" s="7">
        <v>2221130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39">
        <v>6</v>
      </c>
      <c r="J10" s="7">
        <v>144583786</v>
      </c>
      <c r="K10" s="7">
        <v>126744585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39">
        <v>7</v>
      </c>
      <c r="J11" s="7">
        <v>0</v>
      </c>
      <c r="K11" s="7">
        <v>0</v>
      </c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39">
        <v>8</v>
      </c>
      <c r="J12" s="7">
        <v>0</v>
      </c>
      <c r="K12" s="7">
        <v>0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39">
        <v>9</v>
      </c>
      <c r="J13" s="7">
        <v>0</v>
      </c>
      <c r="K13" s="7">
        <v>0</v>
      </c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39">
        <v>10</v>
      </c>
      <c r="J14" s="46">
        <f>SUM(J5:J13)</f>
        <v>-15717815</v>
      </c>
      <c r="K14" s="46">
        <f>SUM(K5:K13)</f>
        <v>-47320541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39">
        <v>11</v>
      </c>
      <c r="J15" s="7">
        <v>54448</v>
      </c>
      <c r="K15" s="7">
        <v>0</v>
      </c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39">
        <v>12</v>
      </c>
      <c r="J16" s="7">
        <v>0</v>
      </c>
      <c r="K16" s="7">
        <v>0</v>
      </c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39">
        <v>13</v>
      </c>
      <c r="J17" s="7">
        <v>0</v>
      </c>
      <c r="K17" s="7">
        <v>0</v>
      </c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39">
        <v>14</v>
      </c>
      <c r="J18" s="7">
        <v>0</v>
      </c>
      <c r="K18" s="7">
        <v>0</v>
      </c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39">
        <v>15</v>
      </c>
      <c r="J19" s="7">
        <v>0</v>
      </c>
      <c r="K19" s="7">
        <v>0</v>
      </c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39">
        <v>16</v>
      </c>
      <c r="J20" s="7">
        <v>0</v>
      </c>
      <c r="K20" s="7">
        <v>0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39">
        <v>17</v>
      </c>
      <c r="J21" s="53">
        <f>SUM(J15:J20)</f>
        <v>54448</v>
      </c>
      <c r="K21" s="53">
        <f>SUM(K15:K20)</f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97" t="s">
        <v>302</v>
      </c>
      <c r="B23" s="298"/>
      <c r="C23" s="298"/>
      <c r="D23" s="298"/>
      <c r="E23" s="298"/>
      <c r="F23" s="298"/>
      <c r="G23" s="298"/>
      <c r="H23" s="298"/>
      <c r="I23" s="40">
        <v>18</v>
      </c>
      <c r="J23" s="6">
        <f>+J21-J24</f>
        <v>54448</v>
      </c>
      <c r="K23" s="6">
        <f>+K21-K24</f>
        <v>0</v>
      </c>
    </row>
    <row r="24" spans="1:11" ht="17.25" customHeight="1">
      <c r="A24" s="303" t="s">
        <v>303</v>
      </c>
      <c r="B24" s="304"/>
      <c r="C24" s="304"/>
      <c r="D24" s="304"/>
      <c r="E24" s="304"/>
      <c r="F24" s="304"/>
      <c r="G24" s="304"/>
      <c r="H24" s="304"/>
      <c r="I24" s="41">
        <v>19</v>
      </c>
      <c r="J24" s="53">
        <v>0</v>
      </c>
      <c r="K24" s="53">
        <v>0</v>
      </c>
    </row>
    <row r="25" spans="1:11" ht="30" customHeight="1">
      <c r="A25" s="295" t="s">
        <v>304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  <row r="26" ht="12.75">
      <c r="J26" s="114"/>
    </row>
    <row r="27" spans="10:11" ht="12.75">
      <c r="J27" s="114"/>
      <c r="K27" s="114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308" t="s">
        <v>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309" t="s">
        <v>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58" t="s">
        <v>279</v>
      </c>
      <c r="J4" s="59" t="s">
        <v>319</v>
      </c>
      <c r="K4" s="59" t="s">
        <v>320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64">
        <v>2</v>
      </c>
      <c r="J5" s="65" t="s">
        <v>283</v>
      </c>
      <c r="K5" s="65" t="s">
        <v>284</v>
      </c>
    </row>
    <row r="6" spans="1:11" ht="12.75">
      <c r="A6" s="237" t="s">
        <v>156</v>
      </c>
      <c r="B6" s="250"/>
      <c r="C6" s="250"/>
      <c r="D6" s="250"/>
      <c r="E6" s="250"/>
      <c r="F6" s="250"/>
      <c r="G6" s="250"/>
      <c r="H6" s="250"/>
      <c r="I6" s="276"/>
      <c r="J6" s="276"/>
      <c r="K6" s="277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31" t="s">
        <v>198</v>
      </c>
      <c r="B12" s="232"/>
      <c r="C12" s="232"/>
      <c r="D12" s="232"/>
      <c r="E12" s="232"/>
      <c r="F12" s="232"/>
      <c r="G12" s="232"/>
      <c r="H12" s="232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31" t="s">
        <v>47</v>
      </c>
      <c r="B19" s="232"/>
      <c r="C19" s="232"/>
      <c r="D19" s="232"/>
      <c r="E19" s="232"/>
      <c r="F19" s="232"/>
      <c r="G19" s="232"/>
      <c r="H19" s="232"/>
      <c r="I19" s="1">
        <v>13</v>
      </c>
      <c r="J19" s="56">
        <f>SUM(J13:J18)</f>
        <v>0</v>
      </c>
      <c r="K19" s="46">
        <f>SUM(K13:K18)</f>
        <v>0</v>
      </c>
    </row>
    <row r="20" spans="1:11" ht="12.75">
      <c r="A20" s="231" t="s">
        <v>108</v>
      </c>
      <c r="B20" s="311"/>
      <c r="C20" s="311"/>
      <c r="D20" s="311"/>
      <c r="E20" s="311"/>
      <c r="F20" s="311"/>
      <c r="G20" s="311"/>
      <c r="H20" s="312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>
      <c r="A21" s="240" t="s">
        <v>109</v>
      </c>
      <c r="B21" s="313"/>
      <c r="C21" s="313"/>
      <c r="D21" s="313"/>
      <c r="E21" s="313"/>
      <c r="F21" s="313"/>
      <c r="G21" s="313"/>
      <c r="H21" s="314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>
      <c r="A22" s="237" t="s">
        <v>159</v>
      </c>
      <c r="B22" s="250"/>
      <c r="C22" s="250"/>
      <c r="D22" s="250"/>
      <c r="E22" s="250"/>
      <c r="F22" s="250"/>
      <c r="G22" s="250"/>
      <c r="H22" s="250"/>
      <c r="I22" s="276"/>
      <c r="J22" s="276"/>
      <c r="K22" s="277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31" t="s">
        <v>114</v>
      </c>
      <c r="B28" s="232"/>
      <c r="C28" s="232"/>
      <c r="D28" s="232"/>
      <c r="E28" s="232"/>
      <c r="F28" s="232"/>
      <c r="G28" s="232"/>
      <c r="H28" s="232"/>
      <c r="I28" s="1">
        <v>21</v>
      </c>
      <c r="J28" s="56">
        <f>SUM(J23:J27)</f>
        <v>0</v>
      </c>
      <c r="K28" s="46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31" t="s">
        <v>48</v>
      </c>
      <c r="B32" s="232"/>
      <c r="C32" s="232"/>
      <c r="D32" s="232"/>
      <c r="E32" s="232"/>
      <c r="F32" s="232"/>
      <c r="G32" s="232"/>
      <c r="H32" s="232"/>
      <c r="I32" s="1">
        <v>25</v>
      </c>
      <c r="J32" s="56">
        <f>SUM(J29:J31)</f>
        <v>0</v>
      </c>
      <c r="K32" s="46">
        <f>SUM(K29:K31)</f>
        <v>0</v>
      </c>
    </row>
    <row r="33" spans="1:11" ht="12.75">
      <c r="A33" s="231" t="s">
        <v>110</v>
      </c>
      <c r="B33" s="232"/>
      <c r="C33" s="232"/>
      <c r="D33" s="232"/>
      <c r="E33" s="232"/>
      <c r="F33" s="232"/>
      <c r="G33" s="232"/>
      <c r="H33" s="232"/>
      <c r="I33" s="1">
        <v>26</v>
      </c>
      <c r="J33" s="56">
        <f>IF(J28&gt;J32,J28-J32,0)</f>
        <v>0</v>
      </c>
      <c r="K33" s="46">
        <f>IF(K28&gt;K32,K28-K32,0)</f>
        <v>0</v>
      </c>
    </row>
    <row r="34" spans="1:11" ht="12.75">
      <c r="A34" s="231" t="s">
        <v>111</v>
      </c>
      <c r="B34" s="232"/>
      <c r="C34" s="232"/>
      <c r="D34" s="232"/>
      <c r="E34" s="232"/>
      <c r="F34" s="232"/>
      <c r="G34" s="232"/>
      <c r="H34" s="232"/>
      <c r="I34" s="1">
        <v>27</v>
      </c>
      <c r="J34" s="56">
        <f>IF(J32&gt;J28,J32-J28,0)</f>
        <v>0</v>
      </c>
      <c r="K34" s="46">
        <f>IF(K32&gt;K28,K32-K28,0)</f>
        <v>0</v>
      </c>
    </row>
    <row r="35" spans="1:11" ht="12.75">
      <c r="A35" s="237" t="s">
        <v>160</v>
      </c>
      <c r="B35" s="250"/>
      <c r="C35" s="250"/>
      <c r="D35" s="250"/>
      <c r="E35" s="250"/>
      <c r="F35" s="250"/>
      <c r="G35" s="250"/>
      <c r="H35" s="250"/>
      <c r="I35" s="276">
        <v>0</v>
      </c>
      <c r="J35" s="276"/>
      <c r="K35" s="277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31" t="s">
        <v>49</v>
      </c>
      <c r="B39" s="232"/>
      <c r="C39" s="232"/>
      <c r="D39" s="232"/>
      <c r="E39" s="232"/>
      <c r="F39" s="232"/>
      <c r="G39" s="232"/>
      <c r="H39" s="232"/>
      <c r="I39" s="1">
        <v>31</v>
      </c>
      <c r="J39" s="56">
        <f>SUM(J36:J38)</f>
        <v>0</v>
      </c>
      <c r="K39" s="46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31" t="s">
        <v>148</v>
      </c>
      <c r="B45" s="232"/>
      <c r="C45" s="232"/>
      <c r="D45" s="232"/>
      <c r="E45" s="232"/>
      <c r="F45" s="232"/>
      <c r="G45" s="232"/>
      <c r="H45" s="232"/>
      <c r="I45" s="1">
        <v>37</v>
      </c>
      <c r="J45" s="56">
        <f>SUM(J40:J44)</f>
        <v>0</v>
      </c>
      <c r="K45" s="46">
        <f>SUM(K40:K44)</f>
        <v>0</v>
      </c>
    </row>
    <row r="46" spans="1:11" ht="12.75">
      <c r="A46" s="231" t="s">
        <v>162</v>
      </c>
      <c r="B46" s="232"/>
      <c r="C46" s="232"/>
      <c r="D46" s="232"/>
      <c r="E46" s="232"/>
      <c r="F46" s="232"/>
      <c r="G46" s="232"/>
      <c r="H46" s="232"/>
      <c r="I46" s="1">
        <v>38</v>
      </c>
      <c r="J46" s="56">
        <f>IF(J39&gt;J45,J39-J45,0)</f>
        <v>0</v>
      </c>
      <c r="K46" s="46">
        <f>IF(K39&gt;K45,K39-K45,0)</f>
        <v>0</v>
      </c>
    </row>
    <row r="47" spans="1:11" ht="12.75">
      <c r="A47" s="231" t="s">
        <v>163</v>
      </c>
      <c r="B47" s="232"/>
      <c r="C47" s="232"/>
      <c r="D47" s="232"/>
      <c r="E47" s="232"/>
      <c r="F47" s="232"/>
      <c r="G47" s="232"/>
      <c r="H47" s="232"/>
      <c r="I47" s="1">
        <v>39</v>
      </c>
      <c r="J47" s="56">
        <f>IF(J45&gt;J39,J45-J39,0)</f>
        <v>0</v>
      </c>
      <c r="K47" s="46">
        <f>IF(K45&gt;K39,K45-K39,0)</f>
        <v>0</v>
      </c>
    </row>
    <row r="48" spans="1:11" ht="12.75">
      <c r="A48" s="231" t="s">
        <v>149</v>
      </c>
      <c r="B48" s="232"/>
      <c r="C48" s="232"/>
      <c r="D48" s="232"/>
      <c r="E48" s="232"/>
      <c r="F48" s="232"/>
      <c r="G48" s="232"/>
      <c r="H48" s="232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31" t="s">
        <v>15</v>
      </c>
      <c r="B49" s="232"/>
      <c r="C49" s="232"/>
      <c r="D49" s="232"/>
      <c r="E49" s="232"/>
      <c r="F49" s="232"/>
      <c r="G49" s="232"/>
      <c r="H49" s="232"/>
      <c r="I49" s="1">
        <v>41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31" t="s">
        <v>161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/>
      <c r="K50" s="7"/>
    </row>
    <row r="51" spans="1:11" ht="12.75">
      <c r="A51" s="231" t="s">
        <v>175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/>
      <c r="K51" s="7"/>
    </row>
    <row r="52" spans="1:11" ht="12.75">
      <c r="A52" s="231" t="s">
        <v>176</v>
      </c>
      <c r="B52" s="232"/>
      <c r="C52" s="232"/>
      <c r="D52" s="232"/>
      <c r="E52" s="232"/>
      <c r="F52" s="232"/>
      <c r="G52" s="232"/>
      <c r="H52" s="232"/>
      <c r="I52" s="1">
        <v>44</v>
      </c>
      <c r="J52" s="5"/>
      <c r="K52" s="7"/>
    </row>
    <row r="53" spans="1:11" ht="12.75">
      <c r="A53" s="240" t="s">
        <v>177</v>
      </c>
      <c r="B53" s="241"/>
      <c r="C53" s="241"/>
      <c r="D53" s="241"/>
      <c r="E53" s="241"/>
      <c r="F53" s="241"/>
      <c r="G53" s="241"/>
      <c r="H53" s="241"/>
      <c r="I53" s="4">
        <v>45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43:H43"/>
    <mergeCell ref="A47:H47"/>
    <mergeCell ref="A53:H53"/>
    <mergeCell ref="A48:H48"/>
    <mergeCell ref="A49:H49"/>
    <mergeCell ref="A50:H50"/>
    <mergeCell ref="A51:H51"/>
    <mergeCell ref="A29:H29"/>
    <mergeCell ref="A46:H46"/>
    <mergeCell ref="A52:H52"/>
    <mergeCell ref="A44:H44"/>
    <mergeCell ref="A42:H42"/>
    <mergeCell ref="A35:K35"/>
    <mergeCell ref="A38:H38"/>
    <mergeCell ref="A45:H45"/>
    <mergeCell ref="A37:H37"/>
    <mergeCell ref="A36:H36"/>
    <mergeCell ref="A27:H27"/>
    <mergeCell ref="A41:H41"/>
    <mergeCell ref="A40:H40"/>
    <mergeCell ref="A39:H39"/>
    <mergeCell ref="A18:H18"/>
    <mergeCell ref="A21:H21"/>
    <mergeCell ref="A32:H32"/>
    <mergeCell ref="A24:H24"/>
    <mergeCell ref="A30:H30"/>
    <mergeCell ref="A25:H25"/>
    <mergeCell ref="A20:H20"/>
    <mergeCell ref="A12:H12"/>
    <mergeCell ref="A16:H16"/>
    <mergeCell ref="A31:H31"/>
    <mergeCell ref="A34:H34"/>
    <mergeCell ref="A28:H28"/>
    <mergeCell ref="A23:H23"/>
    <mergeCell ref="A33:H33"/>
    <mergeCell ref="A22:K22"/>
    <mergeCell ref="A26:H26"/>
    <mergeCell ref="A13:H13"/>
    <mergeCell ref="A3:K3"/>
    <mergeCell ref="A5:H5"/>
    <mergeCell ref="A6:K6"/>
    <mergeCell ref="A7:H7"/>
    <mergeCell ref="A19:H19"/>
    <mergeCell ref="A14:H14"/>
    <mergeCell ref="A15:H15"/>
    <mergeCell ref="A17:H17"/>
    <mergeCell ref="A8:H8"/>
    <mergeCell ref="A11:H11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Ivo Hrdalo</cp:lastModifiedBy>
  <cp:lastPrinted>2018-10-29T13:48:37Z</cp:lastPrinted>
  <dcterms:created xsi:type="dcterms:W3CDTF">2008-10-17T11:51:54Z</dcterms:created>
  <dcterms:modified xsi:type="dcterms:W3CDTF">2018-10-30T12:19:02Z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