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120" windowHeight="7980" activeTab="3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NT_D" sheetId="21" state="hidden" r:id="rId6"/>
    <sheet name="Bilješke" sheetId="16" r:id="rId7"/>
  </sheets>
  <definedNames>
    <definedName name="_xlnm.Print_Area" localSheetId="6">Bilješke!$A$1:$J$53</definedName>
    <definedName name="_xlnm.Print_Area" localSheetId="0">'OPĆI PODACI'!$A$1:$I$61</definedName>
    <definedName name="_xlnm.Print_Area" localSheetId="4">PK!$A$1:$K$25</definedName>
  </definedNames>
  <calcPr calcId="145621"/>
</workbook>
</file>

<file path=xl/calcChain.xml><?xml version="1.0" encoding="utf-8"?>
<calcChain xmlns="http://schemas.openxmlformats.org/spreadsheetml/2006/main">
  <c r="J44" i="20" l="1"/>
  <c r="J38" i="20"/>
  <c r="J45" i="20" s="1"/>
  <c r="J31" i="20"/>
  <c r="J27" i="20"/>
  <c r="J18" i="20"/>
  <c r="J13" i="20"/>
  <c r="K41" i="18"/>
  <c r="K40" i="18"/>
  <c r="K39" i="18"/>
  <c r="K38" i="18"/>
  <c r="K33" i="18"/>
  <c r="J33" i="18"/>
  <c r="K27" i="18"/>
  <c r="J27" i="18"/>
  <c r="K22" i="18"/>
  <c r="J22" i="18"/>
  <c r="K16" i="18"/>
  <c r="J16" i="18"/>
  <c r="K12" i="18"/>
  <c r="J12" i="18"/>
  <c r="J10" i="18" s="1"/>
  <c r="K11" i="18"/>
  <c r="K7" i="18"/>
  <c r="K42" i="18" s="1"/>
  <c r="J7" i="18"/>
  <c r="J42" i="18" s="1"/>
  <c r="J46" i="20" l="1"/>
  <c r="J32" i="20"/>
  <c r="J33" i="20"/>
  <c r="J20" i="20"/>
  <c r="J43" i="18"/>
  <c r="J46" i="18"/>
  <c r="J45" i="18"/>
  <c r="J44" i="18"/>
  <c r="J48" i="18" s="1"/>
  <c r="K10" i="18"/>
  <c r="K43" i="18" s="1"/>
  <c r="K46" i="18" s="1"/>
  <c r="J48" i="20" l="1"/>
  <c r="J47" i="20"/>
  <c r="J50" i="18"/>
  <c r="J49" i="18"/>
  <c r="K44" i="18"/>
  <c r="K48" i="18" s="1"/>
  <c r="K45" i="18"/>
  <c r="J52" i="20" l="1"/>
  <c r="K50" i="18"/>
  <c r="K49" i="18"/>
  <c r="K100" i="19" l="1"/>
  <c r="J100" i="19"/>
  <c r="K90" i="19"/>
  <c r="J90" i="19"/>
  <c r="K86" i="19"/>
  <c r="J86" i="19"/>
  <c r="K82" i="19"/>
  <c r="J82" i="19"/>
  <c r="K79" i="19"/>
  <c r="J79" i="19"/>
  <c r="K72" i="19"/>
  <c r="J72" i="19"/>
  <c r="K56" i="19"/>
  <c r="J56" i="19"/>
  <c r="K49" i="19"/>
  <c r="J49" i="19"/>
  <c r="K41" i="19"/>
  <c r="J41" i="19"/>
  <c r="K35" i="19"/>
  <c r="J35" i="19"/>
  <c r="K26" i="19"/>
  <c r="J26" i="19"/>
  <c r="K16" i="19"/>
  <c r="J16" i="19"/>
  <c r="K9" i="19"/>
  <c r="J9" i="19"/>
  <c r="J69" i="19" l="1"/>
  <c r="J114" i="19" s="1"/>
  <c r="J40" i="19"/>
  <c r="J8" i="19"/>
  <c r="K69" i="19"/>
  <c r="K114" i="19" s="1"/>
  <c r="K40" i="19"/>
  <c r="K8" i="19"/>
  <c r="K21" i="17"/>
  <c r="J21" i="17"/>
  <c r="K14" i="17"/>
  <c r="J14" i="17"/>
  <c r="K44" i="20"/>
  <c r="K38" i="20"/>
  <c r="K31" i="20"/>
  <c r="K27" i="20"/>
  <c r="K18" i="20"/>
  <c r="K13" i="20"/>
  <c r="M41" i="18"/>
  <c r="M40" i="18"/>
  <c r="M39" i="18"/>
  <c r="M38" i="18"/>
  <c r="M33" i="18"/>
  <c r="L33" i="18"/>
  <c r="M27" i="18"/>
  <c r="L27" i="18"/>
  <c r="M22" i="18"/>
  <c r="L22" i="18"/>
  <c r="M16" i="18"/>
  <c r="L16" i="18"/>
  <c r="M12" i="18"/>
  <c r="L12" i="18"/>
  <c r="L10" i="18" s="1"/>
  <c r="L43" i="18" s="1"/>
  <c r="M11" i="18"/>
  <c r="M7" i="18"/>
  <c r="L7" i="18"/>
  <c r="M10" i="18" l="1"/>
  <c r="J66" i="19"/>
  <c r="M42" i="18"/>
  <c r="L42" i="18"/>
  <c r="L46" i="18" s="1"/>
  <c r="K45" i="20"/>
  <c r="K46" i="20"/>
  <c r="K32" i="20"/>
  <c r="K33" i="20"/>
  <c r="K19" i="20"/>
  <c r="K66" i="19"/>
  <c r="K20" i="20"/>
  <c r="L45" i="18"/>
  <c r="M43" i="18"/>
  <c r="M65" i="18"/>
  <c r="M64" i="18"/>
  <c r="M63" i="18"/>
  <c r="M62" i="18"/>
  <c r="M61" i="18"/>
  <c r="M60" i="18"/>
  <c r="M59" i="18"/>
  <c r="M58" i="18"/>
  <c r="M57" i="18"/>
  <c r="M66" i="18" s="1"/>
  <c r="L57" i="18"/>
  <c r="L66" i="18" s="1"/>
  <c r="K57" i="18"/>
  <c r="J57" i="18"/>
  <c r="J66" i="18" s="1"/>
  <c r="K56" i="18"/>
  <c r="K67" i="18" s="1"/>
  <c r="J56" i="18"/>
  <c r="J67" i="18" s="1"/>
  <c r="M46" i="18" l="1"/>
  <c r="L44" i="18"/>
  <c r="L48" i="18" s="1"/>
  <c r="L56" i="18" s="1"/>
  <c r="L67" i="18" s="1"/>
  <c r="K52" i="20"/>
  <c r="M44" i="18"/>
  <c r="M48" i="18" s="1"/>
  <c r="M45" i="18"/>
  <c r="L50" i="18" l="1"/>
  <c r="L49" i="18"/>
  <c r="M50" i="18"/>
  <c r="M49" i="18"/>
  <c r="M56" i="18"/>
  <c r="M67" i="18" s="1"/>
  <c r="K53" i="21" l="1"/>
  <c r="J53" i="21"/>
  <c r="K19" i="21"/>
  <c r="K20" i="21" s="1"/>
  <c r="K12" i="21"/>
  <c r="K21" i="21"/>
  <c r="K32" i="21"/>
  <c r="K33" i="21" s="1"/>
  <c r="K28" i="21"/>
  <c r="K34" i="21"/>
  <c r="K45" i="21"/>
  <c r="K46" i="21" s="1"/>
  <c r="K39" i="21"/>
  <c r="K47" i="21"/>
  <c r="J19" i="21"/>
  <c r="J12" i="21"/>
  <c r="J21" i="21" s="1"/>
  <c r="J20" i="21"/>
  <c r="J32" i="21"/>
  <c r="J28" i="21"/>
  <c r="J34" i="21" s="1"/>
  <c r="J33" i="21"/>
  <c r="J45" i="21"/>
  <c r="J39" i="21"/>
  <c r="J47" i="21" s="1"/>
  <c r="J46" i="21"/>
  <c r="J49" i="21" l="1"/>
  <c r="K48" i="21"/>
  <c r="K49" i="21"/>
  <c r="J48" i="21"/>
</calcChain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<sst xmlns="http://schemas.openxmlformats.org/spreadsheetml/2006/main" count="395" uniqueCount="342">
  <si>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</si>
  <si>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</si>
  <si>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</si>
  <si>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</si>
  <si>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</si>
  <si>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</si>
  <si>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</si>
  <si>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</si>
  <si>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</si>
  <si>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</si>
  <si>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</si>
  <si>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</si>
  <si>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</si>
  <si>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</si>
  <si>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</si>
  <si>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</si>
  <si>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</si>
  <si>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</si>
  <si>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</si>
  <si>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</si>
  <si>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</si>
  <si>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</si>
  <si>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</si>
  <si>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</si>
  <si>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</si>
  <si>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</si>
  <si>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</si>
  <si>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</si>
  <si>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</si>
  <si>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</si>
  <si>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</si>
  <si>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</si>
  <si>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</si>
  <si>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</si>
  <si>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</si>
  <si>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</si>
  <si>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</si>
  <si>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</si>
  <si>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</si>
  <si>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</si>
  <si>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</si>
  <si>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</si>
  <si>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</si>
  <si>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</si>
  <si>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</si>
  <si>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</si>
  <si>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</si>
  <si>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</si>
  <si>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</si>
  <si>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</si>
  <si>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</si>
  <si>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</si>
  <si>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</si>
  <si>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</si>
  <si>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</si>
  <si>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</si>
  <si>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</si>
  <si>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</si>
  <si>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</si>
  <si>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</si>
  <si>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</si>
  <si>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</si>
  <si>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</si>
  <si>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</si>
  <si>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</si>
  <si>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</si>
  <si>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</si>
  <si>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</si>
  <si>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</si>
  <si>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</si>
  <si>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</si>
  <si>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</si>
  <si>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</si>
  <si>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</si>
  <si>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</si>
  <si>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</si>
  <si>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</si>
  <si>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</si>
  <si>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</si>
  <si>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</si>
  <si>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</si>
  <si>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</si>
  <si>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</si>
  <si>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</si>
  <si>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</si>
  <si>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</si>
  <si>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</si>
  <si>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</si>
  <si>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</si>
  <si>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</si>
  <si>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</si>
  <si>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</si>
  <si>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</si>
  <si>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</si>
  <si>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</si>
  <si>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</si>
  <si>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</si>
  <si>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</si>
  <si>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</si>
  <si>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</si>
  <si>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</si>
  <si>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</si>
  <si>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</si>
  <si>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</si>
  <si>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</si>
  <si>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</si>
  <si>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</si>
  <si>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</si>
  <si>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</si>
  <si>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</si>
  <si>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</si>
  <si>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</si>
  <si>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</si>
  <si>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</si>
  <si>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</si>
  <si>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</si>
  <si>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</si>
  <si>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</si>
  <si>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</si>
  <si>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</si>
  <si>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</si>
  <si>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</si>
  <si>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</si>
  <si>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</si>
  <si>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</si>
  <si>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</si>
  <si>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</si>
  <si>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</si>
  <si>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</si>
  <si>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</si>
  <si>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</si>
  <si>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</si>
  <si>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</si>
  <si>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</si>
  <si>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</si>
  <si>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</si>
  <si>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</si>
  <si>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</si>
  <si>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</si>
  <si>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</si>
  <si>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</si>
  <si>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</si>
  <si>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</si>
  <si>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</si>
  <si>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</si>
  <si>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</si>
  <si>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</si>
  <si>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</si>
  <si>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</si>
  <si>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</si>
  <si>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</si>
  <si>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</si>
  <si>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</si>
  <si>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</si>
  <si>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</si>
  <si>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</si>
  <si>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</si>
  <si>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</si>
  <si>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</si>
  <si>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</si>
  <si>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</si>
  <si>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</si>
  <si>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</si>
  <si>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</si>
  <si>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</si>
  <si>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</si>
  <si>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</si>
  <si>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</si>
  <si>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</si>
  <si>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</si>
  <si>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</si>
  <si>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</si>
  <si>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</si>
  <si>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</si>
  <si>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</si>
  <si>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</si>
  <si>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</si>
  <si>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</si>
  <si>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</si>
  <si>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</si>
  <si>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</si>
  <si>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</si>
  <si>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</si>
  <si>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</si>
  <si>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</si>
  <si>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</si>
  <si>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</si>
  <si>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</si>
  <si>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</si>
  <si>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</si>
  <si>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</si>
  <si>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</si>
  <si>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</si>
  <si>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</si>
  <si>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</si>
  <si>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</si>
  <si>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</si>
  <si>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</si>
  <si>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</si>
  <si>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</si>
  <si>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</si>
  <si>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</si>
  <si>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</si>
  <si>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</si>
  <si>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</si>
  <si>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</si>
  <si>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</si>
  <si>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</si>
  <si>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</si>
  <si>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</si>
  <si>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</si>
  <si>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</si>
  <si>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</si>
  <si>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</si>
  <si>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</si>
  <si>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</si>
  <si>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</si>
  <si>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</si>
  <si>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</si>
  <si>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</si>
  <si>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</si>
  <si>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</si>
  <si>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</si>
  <si>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</si>
  <si>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</si>
  <si>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</si>
  <si>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</si>
  <si>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</si>
  <si>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</si>
  <si>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</si>
  <si>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</si>
  <si>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</si>
  <si>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</si>
  <si>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</si>
  <si>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</si>
  <si>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</si>
  <si>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</si>
  <si>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</si>
  <si>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</si>
  <si>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</si>
  <si>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</si>
  <si>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</si>
  <si>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</si>
  <si>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</si>
  <si>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</si>
  <si>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</si>
  <si>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</si>
  <si>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</si>
  <si>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</si>
  <si>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</si>
  <si>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</si>
  <si>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</si>
  <si>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</si>
  <si>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</si>
  <si>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</si>
  <si>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</si>
  <si>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</si>
  <si>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</si>
  <si>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</si>
  <si>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</si>
  <si>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</si>
  <si>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</si>
  <si>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</si>
  <si>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</si>
  <si>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</si>
  <si>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</si>
  <si>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</si>
  <si>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</si>
  <si>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</si>
  <si>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</si>
  <si>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</si>
  <si>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</si>
  <si>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</si>
  <si>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</si>
  <si>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</si>
  <si>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</si>
  <si>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</si>
  <si>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</si>
  <si>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</si>
  <si>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</si>
  <si>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</si>
  <si>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</si>
  <si>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</si>
  <si>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</si>
  <si>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</si>
  <si>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</si>
  <si>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</si>
  <si>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</si>
  <si>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</si>
  <si>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</si>
  <si>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</si>
  <si>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</si>
  <si>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</si>
  <si>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</si>
  <si>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</si>
  <si>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</si>
  <si>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</si>
  <si>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</si>
  <si>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</si>
  <si>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</si>
  <si>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</si>
  <si>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</si>
  <si>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</si>
  <si>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</si>
  <si>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</si>
  <si>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</si>
  <si>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</si>
  <si>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</si>
  <si>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</si>
  <si>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</si>
  <si>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</si>
  <si>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</si>
  <si>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</si>
  <si>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</si>
  <si>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</si>
  <si>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</si>
  <si>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</si>
  <si>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</si>
  <si>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</si>
  <si>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</si>
  <si>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</si>
  <si>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</si>
  <si>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</si>
  <si>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</si>
  <si>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</si>
  <si>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</si>
  <si>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</si>
  <si>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</si>
  <si>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</si>
  <si>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</si>
  <si>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</si>
  <si>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</si>
  <si>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</si>
  <si>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</si>
  <si>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</si>
  <si>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http://www.igh.hr</t>
  </si>
  <si>
    <t>OLIVER KUMRIĆ</t>
  </si>
  <si>
    <t>stanje na dan 31.12.2017.</t>
  </si>
  <si>
    <t>u razdoblju 01.01.2017. do 31.12.2017.</t>
  </si>
  <si>
    <t>01 6125 401</t>
  </si>
  <si>
    <t>TOMISLAV ĐURIĆ</t>
  </si>
  <si>
    <t>01 6125 411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</si>
</sst>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" fillId="0" borderId="0"/>
  </cellStyleXfs>
  <cellXfs count="30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0" xfId="3" applyFont="1" applyBorder="1" applyAlignment="1"/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left" wrapText="1"/>
      <protection hidden="1"/>
    </xf>
    <xf numFmtId="0" fontId="7" fillId="0" borderId="16" xfId="3" applyFont="1" applyBorder="1" applyProtection="1">
      <alignment vertical="top"/>
      <protection hidden="1"/>
    </xf>
    <xf numFmtId="3" fontId="0" fillId="0" borderId="0" xfId="0" applyNumberFormat="1" applyFill="1"/>
    <xf numFmtId="3" fontId="2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3" fontId="2" fillId="0" borderId="1" xfId="5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16" xfId="0" applyNumberFormat="1" applyFont="1" applyFill="1" applyBorder="1"/>
    <xf numFmtId="0" fontId="0" fillId="0" borderId="30" xfId="0" applyFill="1" applyBorder="1"/>
    <xf numFmtId="0" fontId="12" fillId="0" borderId="23" xfId="3" applyFont="1" applyBorder="1" applyAlignment="1"/>
    <xf numFmtId="0" fontId="12" fillId="0" borderId="8" xfId="3" applyFont="1" applyBorder="1" applyAlignment="1"/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1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6">
    <cellStyle name=" 1" xfId="1"/>
    <cellStyle name="Hyperlink" xfId="2" builtinId="8"/>
    <cellStyle name="Normal" xfId="0" builtinId="0"/>
    <cellStyle name="Normal 5" xfId="5"/>
    <cellStyle name="Normal_TFI-POD" xfId="3"/>
    <cellStyle name="Obično_Knjiga2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gh@igh.hr" TargetMode="External"/><Relationship Id="rId2" Type="http://schemas.openxmlformats.org/officeDocument/2006/relationships/hyperlink" Target="http://www.igh.hr/" TargetMode="External"/><Relationship Id="rId1" Type="http://schemas.openxmlformats.org/officeDocument/2006/relationships/hyperlink" Target="mailto:igh@igh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1"/>
  <sheetViews>
    <sheetView topLeftCell="A22" zoomScaleNormal="100" zoomScaleSheetLayoutView="110" workbookViewId="0">
      <selection activeCell="I11" sqref="I11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36" t="s">
        <v>248</v>
      </c>
      <c r="B1" s="137"/>
      <c r="C1" s="137"/>
      <c r="D1" s="73"/>
      <c r="E1" s="73"/>
      <c r="F1" s="73"/>
      <c r="G1" s="73"/>
      <c r="H1" s="73"/>
      <c r="I1" s="74"/>
      <c r="J1" s="10"/>
      <c r="K1" s="10"/>
      <c r="L1" s="10"/>
    </row>
    <row r="2" spans="1:12" x14ac:dyDescent="0.2">
      <c r="A2" s="157" t="s">
        <v>249</v>
      </c>
      <c r="B2" s="158"/>
      <c r="C2" s="158"/>
      <c r="D2" s="159"/>
      <c r="E2" s="106">
        <v>42736</v>
      </c>
      <c r="F2" s="12"/>
      <c r="G2" s="13" t="s">
        <v>250</v>
      </c>
      <c r="H2" s="106">
        <v>43100</v>
      </c>
      <c r="I2" s="75"/>
      <c r="J2" s="10"/>
      <c r="K2" s="10"/>
      <c r="L2" s="10"/>
    </row>
    <row r="3" spans="1:12" x14ac:dyDescent="0.2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 x14ac:dyDescent="0.2">
      <c r="A4" s="160" t="s">
        <v>317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x14ac:dyDescent="0.2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x14ac:dyDescent="0.2">
      <c r="A6" s="148" t="s">
        <v>251</v>
      </c>
      <c r="B6" s="149"/>
      <c r="C6" s="144" t="s">
        <v>334</v>
      </c>
      <c r="D6" s="145"/>
      <c r="E6" s="28"/>
      <c r="F6" s="28"/>
      <c r="G6" s="28"/>
      <c r="H6" s="28"/>
      <c r="I6" s="81"/>
      <c r="J6" s="10"/>
      <c r="K6" s="10"/>
      <c r="L6" s="10"/>
    </row>
    <row r="7" spans="1:12" x14ac:dyDescent="0.2">
      <c r="A7" s="82"/>
      <c r="B7" s="22"/>
      <c r="C7" s="16"/>
      <c r="D7" s="16"/>
      <c r="E7" s="28"/>
      <c r="F7" s="28"/>
      <c r="G7" s="28"/>
      <c r="H7" s="28"/>
      <c r="I7" s="81"/>
      <c r="J7" s="10"/>
      <c r="K7" s="10"/>
      <c r="L7" s="10"/>
    </row>
    <row r="8" spans="1:12" x14ac:dyDescent="0.2">
      <c r="A8" s="152" t="s">
        <v>252</v>
      </c>
      <c r="B8" s="153"/>
      <c r="C8" s="144" t="s">
        <v>323</v>
      </c>
      <c r="D8" s="145"/>
      <c r="E8" s="28"/>
      <c r="F8" s="28"/>
      <c r="G8" s="28"/>
      <c r="H8" s="28"/>
      <c r="I8" s="83"/>
      <c r="J8" s="10"/>
      <c r="K8" s="10"/>
      <c r="L8" s="10"/>
    </row>
    <row r="9" spans="1:12" x14ac:dyDescent="0.2">
      <c r="A9" s="84"/>
      <c r="B9" s="45"/>
      <c r="C9" s="20"/>
      <c r="D9" s="26"/>
      <c r="E9" s="16"/>
      <c r="F9" s="16"/>
      <c r="G9" s="16"/>
      <c r="H9" s="16"/>
      <c r="I9" s="83"/>
      <c r="J9" s="10"/>
      <c r="K9" s="10"/>
      <c r="L9" s="10"/>
    </row>
    <row r="10" spans="1:12" x14ac:dyDescent="0.2">
      <c r="A10" s="141" t="s">
        <v>253</v>
      </c>
      <c r="B10" s="142"/>
      <c r="C10" s="144" t="s">
        <v>324</v>
      </c>
      <c r="D10" s="145"/>
      <c r="E10" s="16"/>
      <c r="F10" s="16"/>
      <c r="G10" s="16"/>
      <c r="H10" s="16"/>
      <c r="I10" s="83"/>
      <c r="J10" s="10"/>
      <c r="K10" s="10"/>
      <c r="L10" s="10"/>
    </row>
    <row r="11" spans="1:12" x14ac:dyDescent="0.2">
      <c r="A11" s="143"/>
      <c r="B11" s="142"/>
      <c r="C11" s="16"/>
      <c r="D11" s="16"/>
      <c r="E11" s="16"/>
      <c r="F11" s="16"/>
      <c r="G11" s="16"/>
      <c r="H11" s="16"/>
      <c r="I11" s="83"/>
      <c r="J11" s="10"/>
      <c r="K11" s="10"/>
      <c r="L11" s="10"/>
    </row>
    <row r="12" spans="1:12" x14ac:dyDescent="0.2">
      <c r="A12" s="148" t="s">
        <v>254</v>
      </c>
      <c r="B12" s="149"/>
      <c r="C12" s="138" t="s">
        <v>325</v>
      </c>
      <c r="D12" s="150"/>
      <c r="E12" s="150"/>
      <c r="F12" s="150"/>
      <c r="G12" s="150"/>
      <c r="H12" s="150"/>
      <c r="I12" s="151"/>
      <c r="J12" s="10"/>
      <c r="K12" s="10"/>
      <c r="L12" s="10"/>
    </row>
    <row r="13" spans="1:12" x14ac:dyDescent="0.2">
      <c r="A13" s="82"/>
      <c r="B13" s="22"/>
      <c r="C13" s="21"/>
      <c r="D13" s="16"/>
      <c r="E13" s="16"/>
      <c r="F13" s="16"/>
      <c r="G13" s="16"/>
      <c r="H13" s="16"/>
      <c r="I13" s="83"/>
      <c r="J13" s="10"/>
      <c r="K13" s="10"/>
      <c r="L13" s="10"/>
    </row>
    <row r="14" spans="1:12" x14ac:dyDescent="0.2">
      <c r="A14" s="148" t="s">
        <v>255</v>
      </c>
      <c r="B14" s="149"/>
      <c r="C14" s="146">
        <v>10000</v>
      </c>
      <c r="D14" s="147"/>
      <c r="E14" s="16"/>
      <c r="F14" s="138" t="s">
        <v>326</v>
      </c>
      <c r="G14" s="150"/>
      <c r="H14" s="150"/>
      <c r="I14" s="151"/>
      <c r="J14" s="10"/>
      <c r="K14" s="10"/>
      <c r="L14" s="10"/>
    </row>
    <row r="15" spans="1:12" x14ac:dyDescent="0.2">
      <c r="A15" s="82"/>
      <c r="B15" s="22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x14ac:dyDescent="0.2">
      <c r="A16" s="148" t="s">
        <v>256</v>
      </c>
      <c r="B16" s="149"/>
      <c r="C16" s="138" t="s">
        <v>327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x14ac:dyDescent="0.2">
      <c r="A17" s="82"/>
      <c r="B17" s="22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x14ac:dyDescent="0.2">
      <c r="A18" s="148" t="s">
        <v>257</v>
      </c>
      <c r="B18" s="149"/>
      <c r="C18" s="165" t="s">
        <v>328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x14ac:dyDescent="0.2">
      <c r="A19" s="82"/>
      <c r="B19" s="22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x14ac:dyDescent="0.2">
      <c r="A20" s="148" t="s">
        <v>258</v>
      </c>
      <c r="B20" s="149"/>
      <c r="C20" s="165" t="s">
        <v>335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x14ac:dyDescent="0.2">
      <c r="A21" s="82"/>
      <c r="B21" s="22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x14ac:dyDescent="0.2">
      <c r="A22" s="148" t="s">
        <v>259</v>
      </c>
      <c r="B22" s="149"/>
      <c r="C22" s="107">
        <v>133</v>
      </c>
      <c r="D22" s="138" t="s">
        <v>326</v>
      </c>
      <c r="E22" s="139"/>
      <c r="F22" s="140"/>
      <c r="G22" s="148"/>
      <c r="H22" s="164"/>
      <c r="I22" s="85"/>
      <c r="J22" s="10"/>
      <c r="K22" s="10"/>
      <c r="L22" s="10"/>
    </row>
    <row r="23" spans="1:12" x14ac:dyDescent="0.2">
      <c r="A23" s="82"/>
      <c r="B23" s="22"/>
      <c r="C23" s="16"/>
      <c r="D23" s="24"/>
      <c r="E23" s="24"/>
      <c r="F23" s="24"/>
      <c r="G23" s="24"/>
      <c r="H23" s="16"/>
      <c r="I23" s="80"/>
      <c r="J23" s="10"/>
      <c r="K23" s="10"/>
      <c r="L23" s="10"/>
    </row>
    <row r="24" spans="1:12" x14ac:dyDescent="0.2">
      <c r="A24" s="148" t="s">
        <v>260</v>
      </c>
      <c r="B24" s="149"/>
      <c r="C24" s="107">
        <v>21</v>
      </c>
      <c r="D24" s="138" t="s">
        <v>329</v>
      </c>
      <c r="E24" s="139"/>
      <c r="F24" s="139"/>
      <c r="G24" s="140"/>
      <c r="H24" s="46" t="s">
        <v>261</v>
      </c>
      <c r="I24" s="128">
        <v>543</v>
      </c>
      <c r="J24" s="10"/>
      <c r="K24" s="10"/>
      <c r="L24" s="10"/>
    </row>
    <row r="25" spans="1:12" x14ac:dyDescent="0.2">
      <c r="A25" s="82"/>
      <c r="B25" s="22"/>
      <c r="C25" s="16"/>
      <c r="D25" s="24"/>
      <c r="E25" s="24"/>
      <c r="F25" s="24"/>
      <c r="G25" s="22"/>
      <c r="H25" s="22" t="s">
        <v>318</v>
      </c>
      <c r="I25" s="86"/>
      <c r="J25" s="10"/>
      <c r="K25" s="10"/>
      <c r="L25" s="10"/>
    </row>
    <row r="26" spans="1:12" x14ac:dyDescent="0.2">
      <c r="A26" s="148" t="s">
        <v>262</v>
      </c>
      <c r="B26" s="149"/>
      <c r="C26" s="108" t="s">
        <v>333</v>
      </c>
      <c r="D26" s="25"/>
      <c r="E26" s="87"/>
      <c r="F26" s="24"/>
      <c r="G26" s="163" t="s">
        <v>263</v>
      </c>
      <c r="H26" s="149"/>
      <c r="I26" s="109" t="s">
        <v>330</v>
      </c>
      <c r="J26" s="10"/>
      <c r="K26" s="10"/>
      <c r="L26" s="10"/>
    </row>
    <row r="27" spans="1:12" x14ac:dyDescent="0.2">
      <c r="A27" s="82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x14ac:dyDescent="0.2">
      <c r="A28" s="154" t="s">
        <v>264</v>
      </c>
      <c r="B28" s="155"/>
      <c r="C28" s="156"/>
      <c r="D28" s="156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x14ac:dyDescent="0.2">
      <c r="A29" s="89"/>
      <c r="B29" s="87"/>
      <c r="C29" s="87"/>
      <c r="D29" s="26"/>
      <c r="E29" s="16"/>
      <c r="F29" s="16"/>
      <c r="G29" s="16"/>
      <c r="H29" s="27"/>
      <c r="I29" s="88"/>
      <c r="J29" s="10"/>
      <c r="K29" s="10"/>
      <c r="L29" s="10"/>
    </row>
    <row r="30" spans="1:12" x14ac:dyDescent="0.2">
      <c r="A30" s="138"/>
      <c r="B30" s="139"/>
      <c r="C30" s="139"/>
      <c r="D30" s="140"/>
      <c r="E30" s="138"/>
      <c r="F30" s="139"/>
      <c r="G30" s="140"/>
      <c r="H30" s="144"/>
      <c r="I30" s="145"/>
      <c r="J30" s="10"/>
      <c r="K30" s="10"/>
      <c r="L30" s="10"/>
    </row>
    <row r="31" spans="1:12" x14ac:dyDescent="0.2">
      <c r="A31" s="82"/>
      <c r="B31" s="22"/>
      <c r="C31" s="21"/>
      <c r="D31" s="114"/>
      <c r="E31" s="114"/>
      <c r="F31" s="114"/>
      <c r="G31" s="28"/>
      <c r="H31" s="115"/>
      <c r="I31" s="116"/>
      <c r="J31" s="10"/>
      <c r="K31" s="10"/>
      <c r="L31" s="10"/>
    </row>
    <row r="32" spans="1:12" x14ac:dyDescent="0.2">
      <c r="A32" s="138"/>
      <c r="B32" s="139"/>
      <c r="C32" s="139"/>
      <c r="D32" s="140"/>
      <c r="E32" s="138"/>
      <c r="F32" s="139"/>
      <c r="G32" s="139"/>
      <c r="H32" s="144"/>
      <c r="I32" s="145"/>
      <c r="J32" s="10"/>
      <c r="K32" s="10"/>
      <c r="L32" s="10"/>
    </row>
    <row r="33" spans="1:12" x14ac:dyDescent="0.2">
      <c r="A33" s="94"/>
      <c r="B33" s="20"/>
      <c r="C33" s="30"/>
      <c r="D33" s="117"/>
      <c r="E33" s="117"/>
      <c r="F33" s="117"/>
      <c r="G33" s="118"/>
      <c r="H33" s="115"/>
      <c r="I33" s="116"/>
      <c r="J33" s="10"/>
      <c r="K33" s="10"/>
      <c r="L33" s="10"/>
    </row>
    <row r="34" spans="1:12" x14ac:dyDescent="0.2">
      <c r="A34" s="138"/>
      <c r="B34" s="139"/>
      <c r="C34" s="139"/>
      <c r="D34" s="140"/>
      <c r="E34" s="138"/>
      <c r="F34" s="139"/>
      <c r="G34" s="139"/>
      <c r="H34" s="144"/>
      <c r="I34" s="145"/>
      <c r="J34" s="10"/>
      <c r="K34" s="10"/>
      <c r="L34" s="10"/>
    </row>
    <row r="35" spans="1:12" x14ac:dyDescent="0.2">
      <c r="A35" s="91"/>
      <c r="B35" s="30"/>
      <c r="C35" s="194"/>
      <c r="D35" s="195"/>
      <c r="E35" s="20"/>
      <c r="F35" s="194"/>
      <c r="G35" s="195"/>
      <c r="H35" s="115"/>
      <c r="I35" s="119"/>
      <c r="J35" s="10"/>
      <c r="K35" s="10"/>
      <c r="L35" s="10"/>
    </row>
    <row r="36" spans="1:12" x14ac:dyDescent="0.2">
      <c r="A36" s="138"/>
      <c r="B36" s="139"/>
      <c r="C36" s="139"/>
      <c r="D36" s="140"/>
      <c r="E36" s="138"/>
      <c r="F36" s="139"/>
      <c r="G36" s="139"/>
      <c r="H36" s="144"/>
      <c r="I36" s="145"/>
      <c r="J36" s="10"/>
      <c r="K36" s="10"/>
      <c r="L36" s="10"/>
    </row>
    <row r="37" spans="1:12" x14ac:dyDescent="0.2">
      <c r="A37" s="91"/>
      <c r="B37" s="30"/>
      <c r="C37" s="30"/>
      <c r="D37" s="20"/>
      <c r="E37" s="20"/>
      <c r="F37" s="30"/>
      <c r="G37" s="20"/>
      <c r="H37" s="115"/>
      <c r="I37" s="119"/>
      <c r="J37" s="10"/>
      <c r="K37" s="10"/>
      <c r="L37" s="10"/>
    </row>
    <row r="38" spans="1:12" x14ac:dyDescent="0.2">
      <c r="A38" s="138"/>
      <c r="B38" s="139"/>
      <c r="C38" s="139"/>
      <c r="D38" s="140"/>
      <c r="E38" s="138"/>
      <c r="F38" s="139"/>
      <c r="G38" s="139"/>
      <c r="H38" s="144"/>
      <c r="I38" s="145"/>
      <c r="J38" s="10"/>
      <c r="K38" s="10"/>
      <c r="L38" s="10"/>
    </row>
    <row r="39" spans="1:12" x14ac:dyDescent="0.2">
      <c r="A39" s="91"/>
      <c r="B39" s="30"/>
      <c r="C39" s="30"/>
      <c r="D39" s="20"/>
      <c r="E39" s="20"/>
      <c r="F39" s="30"/>
      <c r="G39" s="20"/>
      <c r="H39" s="115"/>
      <c r="I39" s="119"/>
      <c r="J39" s="10"/>
      <c r="K39" s="10"/>
      <c r="L39" s="10"/>
    </row>
    <row r="40" spans="1:12" x14ac:dyDescent="0.2">
      <c r="A40" s="110"/>
      <c r="B40" s="111"/>
      <c r="C40" s="111"/>
      <c r="D40" s="111"/>
      <c r="E40" s="23"/>
      <c r="F40" s="111"/>
      <c r="G40" s="111"/>
      <c r="H40" s="112"/>
      <c r="I40" s="113"/>
      <c r="J40" s="10"/>
      <c r="K40" s="10"/>
      <c r="L40" s="10"/>
    </row>
    <row r="41" spans="1:12" x14ac:dyDescent="0.2">
      <c r="A41" s="91"/>
      <c r="B41" s="30"/>
      <c r="C41" s="30"/>
      <c r="D41" s="20"/>
      <c r="E41" s="20"/>
      <c r="F41" s="30"/>
      <c r="G41" s="20"/>
      <c r="H41" s="20"/>
      <c r="I41" s="92"/>
      <c r="J41" s="10"/>
      <c r="K41" s="10"/>
      <c r="L41" s="10"/>
    </row>
    <row r="42" spans="1:12" x14ac:dyDescent="0.2">
      <c r="A42" s="141" t="s">
        <v>267</v>
      </c>
      <c r="B42" s="177"/>
      <c r="C42" s="144"/>
      <c r="D42" s="145"/>
      <c r="E42" s="26"/>
      <c r="F42" s="138"/>
      <c r="G42" s="188"/>
      <c r="H42" s="188"/>
      <c r="I42" s="189"/>
      <c r="J42" s="10"/>
      <c r="K42" s="10"/>
      <c r="L42" s="10"/>
    </row>
    <row r="43" spans="1:12" x14ac:dyDescent="0.2">
      <c r="A43" s="90"/>
      <c r="B43" s="29"/>
      <c r="C43" s="192"/>
      <c r="D43" s="196"/>
      <c r="E43" s="16"/>
      <c r="F43" s="192"/>
      <c r="G43" s="193"/>
      <c r="H43" s="31"/>
      <c r="I43" s="93"/>
      <c r="J43" s="10"/>
      <c r="K43" s="10"/>
      <c r="L43" s="10"/>
    </row>
    <row r="44" spans="1:12" x14ac:dyDescent="0.2">
      <c r="A44" s="141" t="s">
        <v>268</v>
      </c>
      <c r="B44" s="177"/>
      <c r="C44" s="138" t="s">
        <v>340</v>
      </c>
      <c r="D44" s="190"/>
      <c r="E44" s="190"/>
      <c r="F44" s="190"/>
      <c r="G44" s="190"/>
      <c r="H44" s="190"/>
      <c r="I44" s="191"/>
      <c r="J44" s="10"/>
      <c r="K44" s="10"/>
      <c r="L44" s="10"/>
    </row>
    <row r="45" spans="1:12" x14ac:dyDescent="0.2">
      <c r="A45" s="82"/>
      <c r="B45" s="22"/>
      <c r="C45" s="21" t="s">
        <v>269</v>
      </c>
      <c r="D45" s="16"/>
      <c r="E45" s="16"/>
      <c r="F45" s="16"/>
      <c r="G45" s="16"/>
      <c r="H45" s="16"/>
      <c r="I45" s="83"/>
      <c r="J45" s="10"/>
      <c r="K45" s="10"/>
      <c r="L45" s="10"/>
    </row>
    <row r="46" spans="1:12" x14ac:dyDescent="0.2">
      <c r="A46" s="141" t="s">
        <v>270</v>
      </c>
      <c r="B46" s="177"/>
      <c r="C46" s="181" t="s">
        <v>341</v>
      </c>
      <c r="D46" s="179"/>
      <c r="E46" s="180"/>
      <c r="F46" s="26"/>
      <c r="G46" s="127" t="s">
        <v>271</v>
      </c>
      <c r="H46" s="181" t="s">
        <v>339</v>
      </c>
      <c r="I46" s="180"/>
      <c r="J46" s="10"/>
      <c r="K46" s="10"/>
      <c r="L46" s="10"/>
    </row>
    <row r="47" spans="1:12" x14ac:dyDescent="0.2">
      <c r="A47" s="82"/>
      <c r="B47" s="22"/>
      <c r="C47" s="21"/>
      <c r="D47" s="16"/>
      <c r="E47" s="16"/>
      <c r="F47" s="16"/>
      <c r="G47" s="16"/>
      <c r="H47" s="16"/>
      <c r="I47" s="83"/>
      <c r="J47" s="10"/>
      <c r="K47" s="10"/>
      <c r="L47" s="10"/>
    </row>
    <row r="48" spans="1:12" x14ac:dyDescent="0.2">
      <c r="A48" s="141" t="s">
        <v>257</v>
      </c>
      <c r="B48" s="177"/>
      <c r="C48" s="178" t="s">
        <v>328</v>
      </c>
      <c r="D48" s="179"/>
      <c r="E48" s="179"/>
      <c r="F48" s="179"/>
      <c r="G48" s="179"/>
      <c r="H48" s="179"/>
      <c r="I48" s="180"/>
      <c r="J48" s="10"/>
      <c r="K48" s="10"/>
      <c r="L48" s="10"/>
    </row>
    <row r="49" spans="1:12" x14ac:dyDescent="0.2">
      <c r="A49" s="82"/>
      <c r="B49" s="22"/>
      <c r="C49" s="16"/>
      <c r="D49" s="16"/>
      <c r="E49" s="16"/>
      <c r="F49" s="16"/>
      <c r="G49" s="16"/>
      <c r="H49" s="16"/>
      <c r="I49" s="83"/>
      <c r="J49" s="10"/>
      <c r="K49" s="10"/>
      <c r="L49" s="10"/>
    </row>
    <row r="50" spans="1:12" x14ac:dyDescent="0.2">
      <c r="A50" s="148" t="s">
        <v>272</v>
      </c>
      <c r="B50" s="149"/>
      <c r="C50" s="181" t="s">
        <v>336</v>
      </c>
      <c r="D50" s="179"/>
      <c r="E50" s="179"/>
      <c r="F50" s="179"/>
      <c r="G50" s="179"/>
      <c r="H50" s="179"/>
      <c r="I50" s="151"/>
      <c r="J50" s="10"/>
      <c r="K50" s="10"/>
      <c r="L50" s="10"/>
    </row>
    <row r="51" spans="1:12" x14ac:dyDescent="0.2">
      <c r="A51" s="94"/>
      <c r="B51" s="20"/>
      <c r="C51" s="187" t="s">
        <v>273</v>
      </c>
      <c r="D51" s="187"/>
      <c r="E51" s="187"/>
      <c r="F51" s="187"/>
      <c r="G51" s="187"/>
      <c r="H51" s="187"/>
      <c r="I51" s="95"/>
      <c r="J51" s="10"/>
      <c r="K51" s="10"/>
      <c r="L51" s="10"/>
    </row>
    <row r="52" spans="1:12" x14ac:dyDescent="0.2">
      <c r="A52" s="94"/>
      <c r="B52" s="20"/>
      <c r="C52" s="32"/>
      <c r="D52" s="32"/>
      <c r="E52" s="32"/>
      <c r="F52" s="32"/>
      <c r="G52" s="32"/>
      <c r="H52" s="32"/>
      <c r="I52" s="95"/>
      <c r="J52" s="10"/>
      <c r="K52" s="10"/>
      <c r="L52" s="10"/>
    </row>
    <row r="53" spans="1:12" x14ac:dyDescent="0.2">
      <c r="A53" s="94"/>
      <c r="B53" s="185" t="s">
        <v>274</v>
      </c>
      <c r="C53" s="186"/>
      <c r="D53" s="186"/>
      <c r="E53" s="186"/>
      <c r="F53" s="44"/>
      <c r="G53" s="44"/>
      <c r="H53" s="44"/>
      <c r="I53" s="96"/>
      <c r="J53" s="10"/>
      <c r="K53" s="10"/>
      <c r="L53" s="10"/>
    </row>
    <row r="54" spans="1:12" x14ac:dyDescent="0.2">
      <c r="A54" s="94"/>
      <c r="B54" s="182" t="s">
        <v>306</v>
      </c>
      <c r="C54" s="183"/>
      <c r="D54" s="183"/>
      <c r="E54" s="183"/>
      <c r="F54" s="183"/>
      <c r="G54" s="183"/>
      <c r="H54" s="183"/>
      <c r="I54" s="184"/>
      <c r="J54" s="10"/>
      <c r="K54" s="10"/>
      <c r="L54" s="10"/>
    </row>
    <row r="55" spans="1:12" x14ac:dyDescent="0.2">
      <c r="A55" s="94"/>
      <c r="B55" s="182" t="s">
        <v>307</v>
      </c>
      <c r="C55" s="183"/>
      <c r="D55" s="183"/>
      <c r="E55" s="183"/>
      <c r="F55" s="183"/>
      <c r="G55" s="183"/>
      <c r="H55" s="183"/>
      <c r="I55" s="96"/>
      <c r="J55" s="10"/>
      <c r="K55" s="10"/>
      <c r="L55" s="10"/>
    </row>
    <row r="56" spans="1:12" x14ac:dyDescent="0.2">
      <c r="A56" s="94"/>
      <c r="B56" s="182" t="s">
        <v>308</v>
      </c>
      <c r="C56" s="183"/>
      <c r="D56" s="183"/>
      <c r="E56" s="183"/>
      <c r="F56" s="183"/>
      <c r="G56" s="183"/>
      <c r="H56" s="183"/>
      <c r="I56" s="184"/>
      <c r="J56" s="10"/>
      <c r="K56" s="10"/>
      <c r="L56" s="10"/>
    </row>
    <row r="57" spans="1:12" x14ac:dyDescent="0.2">
      <c r="A57" s="94"/>
      <c r="B57" s="182" t="s">
        <v>309</v>
      </c>
      <c r="C57" s="183"/>
      <c r="D57" s="183"/>
      <c r="E57" s="183"/>
      <c r="F57" s="183"/>
      <c r="G57" s="183"/>
      <c r="H57" s="183"/>
      <c r="I57" s="184"/>
      <c r="J57" s="10"/>
      <c r="K57" s="10"/>
      <c r="L57" s="10"/>
    </row>
    <row r="58" spans="1:12" x14ac:dyDescent="0.2">
      <c r="A58" s="94"/>
      <c r="B58" s="97"/>
      <c r="C58" s="98"/>
      <c r="D58" s="98"/>
      <c r="E58" s="98"/>
      <c r="F58" s="98"/>
      <c r="G58" s="98"/>
      <c r="H58" s="98"/>
      <c r="I58" s="99"/>
      <c r="J58" s="10"/>
      <c r="K58" s="10"/>
      <c r="L58" s="10"/>
    </row>
    <row r="59" spans="1:12" ht="13.5" thickBot="1" x14ac:dyDescent="0.25">
      <c r="A59" s="100" t="s">
        <v>275</v>
      </c>
      <c r="B59" s="16"/>
      <c r="C59" s="16"/>
      <c r="D59" s="16"/>
      <c r="E59" s="16"/>
      <c r="F59" s="16"/>
      <c r="G59" s="33"/>
      <c r="H59" s="34"/>
      <c r="I59" s="101"/>
      <c r="J59" s="10"/>
      <c r="K59" s="10"/>
      <c r="L59" s="10"/>
    </row>
    <row r="60" spans="1:12" x14ac:dyDescent="0.2">
      <c r="A60" s="78"/>
      <c r="B60" s="16"/>
      <c r="C60" s="16"/>
      <c r="D60" s="16"/>
      <c r="E60" s="20" t="s">
        <v>276</v>
      </c>
      <c r="F60" s="87"/>
      <c r="G60" s="172" t="s">
        <v>277</v>
      </c>
      <c r="H60" s="173"/>
      <c r="I60" s="174"/>
      <c r="J60" s="10"/>
      <c r="K60" s="10"/>
      <c r="L60" s="10"/>
    </row>
    <row r="61" spans="1:12" x14ac:dyDescent="0.2">
      <c r="A61" s="102"/>
      <c r="B61" s="103"/>
      <c r="C61" s="104"/>
      <c r="D61" s="104"/>
      <c r="E61" s="104"/>
      <c r="F61" s="104"/>
      <c r="G61" s="175"/>
      <c r="H61" s="176"/>
      <c r="I61" s="105"/>
      <c r="J61" s="10"/>
      <c r="K61" s="10"/>
      <c r="L61" s="10"/>
    </row>
  </sheetData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A34:D34"/>
    <mergeCell ref="A46:B46"/>
    <mergeCell ref="C46:E46"/>
    <mergeCell ref="H46:I46"/>
    <mergeCell ref="C42:D42"/>
    <mergeCell ref="A6:B6"/>
    <mergeCell ref="C6:D6"/>
    <mergeCell ref="C44:I44"/>
    <mergeCell ref="E38:G38"/>
    <mergeCell ref="H38:I38"/>
    <mergeCell ref="F43:G43"/>
    <mergeCell ref="C35:D35"/>
    <mergeCell ref="A42:B42"/>
    <mergeCell ref="E36:G36"/>
    <mergeCell ref="H36:I36"/>
    <mergeCell ref="F35:G35"/>
    <mergeCell ref="C18:I18"/>
    <mergeCell ref="A44:B44"/>
    <mergeCell ref="A14:B14"/>
    <mergeCell ref="C43:D43"/>
    <mergeCell ref="A30:D30"/>
    <mergeCell ref="H32:I32"/>
    <mergeCell ref="G60:I60"/>
    <mergeCell ref="G61:H61"/>
    <mergeCell ref="A48:B48"/>
    <mergeCell ref="C48:I48"/>
    <mergeCell ref="A50:B50"/>
    <mergeCell ref="C50:I50"/>
    <mergeCell ref="B57:I57"/>
    <mergeCell ref="B56:I56"/>
    <mergeCell ref="B53:E53"/>
    <mergeCell ref="B55:H55"/>
    <mergeCell ref="B54:I54"/>
    <mergeCell ref="C51:H51"/>
    <mergeCell ref="F42:I42"/>
    <mergeCell ref="A38:D38"/>
    <mergeCell ref="E34:G34"/>
    <mergeCell ref="A4:I4"/>
    <mergeCell ref="E30:G30"/>
    <mergeCell ref="A36:D36"/>
    <mergeCell ref="A26:B26"/>
    <mergeCell ref="G26:H26"/>
    <mergeCell ref="A20:B20"/>
    <mergeCell ref="H30:I30"/>
    <mergeCell ref="A24:B24"/>
    <mergeCell ref="D24:G24"/>
    <mergeCell ref="A22:B22"/>
    <mergeCell ref="D22:F22"/>
    <mergeCell ref="G22:H22"/>
    <mergeCell ref="H34:I34"/>
    <mergeCell ref="C20:I20"/>
    <mergeCell ref="E28:G28"/>
    <mergeCell ref="H28:I28"/>
    <mergeCell ref="A1:C1"/>
    <mergeCell ref="A32:D32"/>
    <mergeCell ref="A10:B11"/>
    <mergeCell ref="C10:D10"/>
    <mergeCell ref="C14:D14"/>
    <mergeCell ref="A16:B16"/>
    <mergeCell ref="C16:I16"/>
    <mergeCell ref="A8:B8"/>
    <mergeCell ref="C8:D8"/>
    <mergeCell ref="A12:B12"/>
    <mergeCell ref="A18:B18"/>
    <mergeCell ref="A28:D28"/>
    <mergeCell ref="F14:I14"/>
    <mergeCell ref="E32:G32"/>
    <mergeCell ref="C12:I12"/>
    <mergeCell ref="A2:D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48" r:id="rId3"/>
  </hyperlinks>
  <pageMargins left="0.7" right="0.7" top="0.75" bottom="0.75" header="0.3" footer="0.3"/>
  <pageSetup paperSize="9" scale="82" fitToHeight="0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21"/>
  <sheetViews>
    <sheetView view="pageBreakPreview" topLeftCell="A104" zoomScale="110" zoomScaleNormal="100" workbookViewId="0">
      <selection activeCell="F123" sqref="F123"/>
    </sheetView>
  </sheetViews>
  <sheetFormatPr defaultColWidth="9.140625" defaultRowHeight="12.75" x14ac:dyDescent="0.2"/>
  <cols>
    <col min="1" max="9" width="9.140625" style="47"/>
    <col min="10" max="10" width="11.85546875" style="47" customWidth="1"/>
    <col min="11" max="11" width="12.5703125" style="47" customWidth="1"/>
    <col min="12" max="16384" width="9.140625" style="47"/>
  </cols>
  <sheetData>
    <row r="1" spans="1:11" ht="12.75" customHeight="1" x14ac:dyDescent="0.2">
      <c r="A1" s="213" t="s">
        <v>153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 x14ac:dyDescent="0.2">
      <c r="A2" s="214" t="s">
        <v>337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">
      <c r="A3" s="215" t="s">
        <v>331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2.5" x14ac:dyDescent="0.2">
      <c r="A4" s="218" t="s">
        <v>59</v>
      </c>
      <c r="B4" s="219"/>
      <c r="C4" s="219"/>
      <c r="D4" s="219"/>
      <c r="E4" s="219"/>
      <c r="F4" s="219"/>
      <c r="G4" s="219"/>
      <c r="H4" s="220"/>
      <c r="I4" s="133" t="s">
        <v>278</v>
      </c>
      <c r="J4" s="50" t="s">
        <v>319</v>
      </c>
      <c r="K4" s="132" t="s">
        <v>320</v>
      </c>
    </row>
    <row r="5" spans="1:11" x14ac:dyDescent="0.2">
      <c r="A5" s="200">
        <v>1</v>
      </c>
      <c r="B5" s="200"/>
      <c r="C5" s="200"/>
      <c r="D5" s="200"/>
      <c r="E5" s="200"/>
      <c r="F5" s="200"/>
      <c r="G5" s="200"/>
      <c r="H5" s="200"/>
      <c r="I5" s="49">
        <v>2</v>
      </c>
      <c r="J5" s="130">
        <v>3</v>
      </c>
      <c r="K5" s="130">
        <v>4</v>
      </c>
    </row>
    <row r="6" spans="1:11" x14ac:dyDescent="0.2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x14ac:dyDescent="0.2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x14ac:dyDescent="0.2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122">
        <f>J9+J16+J26+J35+J39</f>
        <v>361314398</v>
      </c>
      <c r="K8" s="122">
        <f>K9+K16+K26+K35+K39</f>
        <v>263217656</v>
      </c>
    </row>
    <row r="9" spans="1:11" x14ac:dyDescent="0.2">
      <c r="A9" s="197" t="s">
        <v>205</v>
      </c>
      <c r="B9" s="198"/>
      <c r="C9" s="198"/>
      <c r="D9" s="198"/>
      <c r="E9" s="198"/>
      <c r="F9" s="198"/>
      <c r="G9" s="198"/>
      <c r="H9" s="199"/>
      <c r="I9" s="1">
        <v>3</v>
      </c>
      <c r="J9" s="122">
        <f>SUM(J10:J15)</f>
        <v>4144908</v>
      </c>
      <c r="K9" s="122">
        <f>SUM(K10:K15)</f>
        <v>1873605</v>
      </c>
    </row>
    <row r="10" spans="1:11" x14ac:dyDescent="0.2">
      <c r="A10" s="197" t="s">
        <v>112</v>
      </c>
      <c r="B10" s="198"/>
      <c r="C10" s="198"/>
      <c r="D10" s="198"/>
      <c r="E10" s="198"/>
      <c r="F10" s="198"/>
      <c r="G10" s="198"/>
      <c r="H10" s="199"/>
      <c r="I10" s="1">
        <v>4</v>
      </c>
      <c r="J10" s="7">
        <v>0</v>
      </c>
      <c r="K10" s="7">
        <v>0</v>
      </c>
    </row>
    <row r="11" spans="1:11" x14ac:dyDescent="0.2">
      <c r="A11" s="197" t="s">
        <v>14</v>
      </c>
      <c r="B11" s="198"/>
      <c r="C11" s="198"/>
      <c r="D11" s="198"/>
      <c r="E11" s="198"/>
      <c r="F11" s="198"/>
      <c r="G11" s="198"/>
      <c r="H11" s="199"/>
      <c r="I11" s="1">
        <v>5</v>
      </c>
      <c r="J11" s="7">
        <v>1531701</v>
      </c>
      <c r="K11" s="7">
        <v>1796944</v>
      </c>
    </row>
    <row r="12" spans="1:11" x14ac:dyDescent="0.2">
      <c r="A12" s="197" t="s">
        <v>113</v>
      </c>
      <c r="B12" s="198"/>
      <c r="C12" s="198"/>
      <c r="D12" s="198"/>
      <c r="E12" s="198"/>
      <c r="F12" s="198"/>
      <c r="G12" s="198"/>
      <c r="H12" s="199"/>
      <c r="I12" s="1">
        <v>6</v>
      </c>
      <c r="J12" s="7">
        <v>0</v>
      </c>
      <c r="K12" s="7">
        <v>0</v>
      </c>
    </row>
    <row r="13" spans="1:11" x14ac:dyDescent="0.2">
      <c r="A13" s="197" t="s">
        <v>208</v>
      </c>
      <c r="B13" s="198"/>
      <c r="C13" s="198"/>
      <c r="D13" s="198"/>
      <c r="E13" s="198"/>
      <c r="F13" s="198"/>
      <c r="G13" s="198"/>
      <c r="H13" s="199"/>
      <c r="I13" s="1">
        <v>7</v>
      </c>
      <c r="J13" s="7">
        <v>0</v>
      </c>
      <c r="K13" s="7">
        <v>0</v>
      </c>
    </row>
    <row r="14" spans="1:11" x14ac:dyDescent="0.2">
      <c r="A14" s="197" t="s">
        <v>209</v>
      </c>
      <c r="B14" s="198"/>
      <c r="C14" s="198"/>
      <c r="D14" s="198"/>
      <c r="E14" s="198"/>
      <c r="F14" s="198"/>
      <c r="G14" s="198"/>
      <c r="H14" s="199"/>
      <c r="I14" s="1">
        <v>8</v>
      </c>
      <c r="J14" s="7">
        <v>2613207</v>
      </c>
      <c r="K14" s="7">
        <v>76661</v>
      </c>
    </row>
    <row r="15" spans="1:11" x14ac:dyDescent="0.2">
      <c r="A15" s="197" t="s">
        <v>210</v>
      </c>
      <c r="B15" s="198"/>
      <c r="C15" s="198"/>
      <c r="D15" s="198"/>
      <c r="E15" s="198"/>
      <c r="F15" s="198"/>
      <c r="G15" s="198"/>
      <c r="H15" s="199"/>
      <c r="I15" s="1">
        <v>9</v>
      </c>
      <c r="J15" s="7">
        <v>0</v>
      </c>
      <c r="K15" s="7">
        <v>0</v>
      </c>
    </row>
    <row r="16" spans="1:11" x14ac:dyDescent="0.2">
      <c r="A16" s="197" t="s">
        <v>206</v>
      </c>
      <c r="B16" s="198"/>
      <c r="C16" s="198"/>
      <c r="D16" s="198"/>
      <c r="E16" s="198"/>
      <c r="F16" s="198"/>
      <c r="G16" s="198"/>
      <c r="H16" s="199"/>
      <c r="I16" s="1">
        <v>10</v>
      </c>
      <c r="J16" s="122">
        <f>SUM(J17:J25)</f>
        <v>175963426</v>
      </c>
      <c r="K16" s="122">
        <f>SUM(K17:K25)</f>
        <v>145954918</v>
      </c>
    </row>
    <row r="17" spans="1:11" x14ac:dyDescent="0.2">
      <c r="A17" s="197" t="s">
        <v>211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63760082</v>
      </c>
      <c r="K17" s="7">
        <v>52469512</v>
      </c>
    </row>
    <row r="18" spans="1:11" x14ac:dyDescent="0.2">
      <c r="A18" s="197" t="s">
        <v>247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62001464</v>
      </c>
      <c r="K18" s="7">
        <v>51466514</v>
      </c>
    </row>
    <row r="19" spans="1:11" x14ac:dyDescent="0.2">
      <c r="A19" s="197" t="s">
        <v>212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13934871</v>
      </c>
      <c r="K19" s="7">
        <v>13194910</v>
      </c>
    </row>
    <row r="20" spans="1:11" x14ac:dyDescent="0.2">
      <c r="A20" s="197" t="s">
        <v>27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5473529</v>
      </c>
      <c r="K20" s="7">
        <v>5317601</v>
      </c>
    </row>
    <row r="21" spans="1:11" x14ac:dyDescent="0.2">
      <c r="A21" s="197" t="s">
        <v>28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>
        <v>0</v>
      </c>
      <c r="K21" s="7">
        <v>0</v>
      </c>
    </row>
    <row r="22" spans="1:11" x14ac:dyDescent="0.2">
      <c r="A22" s="197" t="s">
        <v>72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335434</v>
      </c>
      <c r="K22" s="7">
        <v>169707</v>
      </c>
    </row>
    <row r="23" spans="1:11" x14ac:dyDescent="0.2">
      <c r="A23" s="197" t="s">
        <v>73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26537960</v>
      </c>
      <c r="K23" s="7">
        <v>21767475</v>
      </c>
    </row>
    <row r="24" spans="1:11" x14ac:dyDescent="0.2">
      <c r="A24" s="197" t="s">
        <v>74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>
        <v>303336</v>
      </c>
      <c r="K24" s="7">
        <v>303336</v>
      </c>
    </row>
    <row r="25" spans="1:11" x14ac:dyDescent="0.2">
      <c r="A25" s="197" t="s">
        <v>75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3616750</v>
      </c>
      <c r="K25" s="7">
        <v>1265863</v>
      </c>
    </row>
    <row r="26" spans="1:11" x14ac:dyDescent="0.2">
      <c r="A26" s="197" t="s">
        <v>190</v>
      </c>
      <c r="B26" s="198"/>
      <c r="C26" s="198"/>
      <c r="D26" s="198"/>
      <c r="E26" s="198"/>
      <c r="F26" s="198"/>
      <c r="G26" s="198"/>
      <c r="H26" s="199"/>
      <c r="I26" s="1">
        <v>20</v>
      </c>
      <c r="J26" s="122">
        <f>SUM(J27:J34)</f>
        <v>179619099</v>
      </c>
      <c r="K26" s="122">
        <f>SUM(K27:K34)</f>
        <v>113950746</v>
      </c>
    </row>
    <row r="27" spans="1:11" x14ac:dyDescent="0.2">
      <c r="A27" s="197" t="s">
        <v>76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>
        <v>171137604</v>
      </c>
      <c r="K27" s="134">
        <v>107967865</v>
      </c>
    </row>
    <row r="28" spans="1:11" x14ac:dyDescent="0.2">
      <c r="A28" s="197" t="s">
        <v>77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>
        <v>5088198</v>
      </c>
      <c r="K28" s="134">
        <v>4141167</v>
      </c>
    </row>
    <row r="29" spans="1:11" x14ac:dyDescent="0.2">
      <c r="A29" s="197" t="s">
        <v>78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0</v>
      </c>
      <c r="K29" s="7">
        <v>0</v>
      </c>
    </row>
    <row r="30" spans="1:11" x14ac:dyDescent="0.2">
      <c r="A30" s="197" t="s">
        <v>83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>
        <v>0</v>
      </c>
      <c r="K30" s="7">
        <v>0</v>
      </c>
    </row>
    <row r="31" spans="1:11" x14ac:dyDescent="0.2">
      <c r="A31" s="197" t="s">
        <v>84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0</v>
      </c>
      <c r="K31" s="134">
        <v>0</v>
      </c>
    </row>
    <row r="32" spans="1:11" x14ac:dyDescent="0.2">
      <c r="A32" s="197" t="s">
        <v>85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444745</v>
      </c>
      <c r="K32" s="134">
        <v>855365</v>
      </c>
    </row>
    <row r="33" spans="1:11" x14ac:dyDescent="0.2">
      <c r="A33" s="197" t="s">
        <v>79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>
        <v>2948552</v>
      </c>
      <c r="K33" s="134">
        <v>986349</v>
      </c>
    </row>
    <row r="34" spans="1:11" x14ac:dyDescent="0.2">
      <c r="A34" s="197" t="s">
        <v>183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>
        <v>0</v>
      </c>
      <c r="K34" s="7">
        <v>0</v>
      </c>
    </row>
    <row r="35" spans="1:11" x14ac:dyDescent="0.2">
      <c r="A35" s="197" t="s">
        <v>184</v>
      </c>
      <c r="B35" s="198"/>
      <c r="C35" s="198"/>
      <c r="D35" s="198"/>
      <c r="E35" s="198"/>
      <c r="F35" s="198"/>
      <c r="G35" s="198"/>
      <c r="H35" s="199"/>
      <c r="I35" s="1">
        <v>29</v>
      </c>
      <c r="J35" s="122">
        <f>SUM(J36:J38)</f>
        <v>1586965</v>
      </c>
      <c r="K35" s="122">
        <f>SUM(K36:K38)</f>
        <v>1438387</v>
      </c>
    </row>
    <row r="36" spans="1:11" x14ac:dyDescent="0.2">
      <c r="A36" s="197" t="s">
        <v>80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>
        <v>0</v>
      </c>
      <c r="K36" s="7">
        <v>0</v>
      </c>
    </row>
    <row r="37" spans="1:11" x14ac:dyDescent="0.2">
      <c r="A37" s="197" t="s">
        <v>81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>
        <v>1274171</v>
      </c>
      <c r="K37" s="7">
        <v>945619</v>
      </c>
    </row>
    <row r="38" spans="1:11" x14ac:dyDescent="0.2">
      <c r="A38" s="197" t="s">
        <v>82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>
        <v>312794</v>
      </c>
      <c r="K38" s="7">
        <v>492768</v>
      </c>
    </row>
    <row r="39" spans="1:11" x14ac:dyDescent="0.2">
      <c r="A39" s="197" t="s">
        <v>185</v>
      </c>
      <c r="B39" s="198"/>
      <c r="C39" s="198"/>
      <c r="D39" s="198"/>
      <c r="E39" s="198"/>
      <c r="F39" s="198"/>
      <c r="G39" s="198"/>
      <c r="H39" s="199"/>
      <c r="I39" s="1">
        <v>33</v>
      </c>
      <c r="J39" s="123">
        <v>0</v>
      </c>
      <c r="K39" s="123">
        <v>0</v>
      </c>
    </row>
    <row r="40" spans="1:11" x14ac:dyDescent="0.2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122">
        <f>J41+J49+J56+J64</f>
        <v>166258803</v>
      </c>
      <c r="K40" s="122">
        <f>K41+K49+K56+K64</f>
        <v>202889823</v>
      </c>
    </row>
    <row r="41" spans="1:11" x14ac:dyDescent="0.2">
      <c r="A41" s="197" t="s">
        <v>100</v>
      </c>
      <c r="B41" s="198"/>
      <c r="C41" s="198"/>
      <c r="D41" s="198"/>
      <c r="E41" s="198"/>
      <c r="F41" s="198"/>
      <c r="G41" s="198"/>
      <c r="H41" s="199"/>
      <c r="I41" s="1">
        <v>35</v>
      </c>
      <c r="J41" s="122">
        <f>SUM(J42:J48)</f>
        <v>108840997</v>
      </c>
      <c r="K41" s="122">
        <f>SUM(K42:K48)</f>
        <v>108840997</v>
      </c>
    </row>
    <row r="42" spans="1:11" x14ac:dyDescent="0.2">
      <c r="A42" s="197" t="s">
        <v>117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0</v>
      </c>
      <c r="K42" s="7">
        <v>0</v>
      </c>
    </row>
    <row r="43" spans="1:11" x14ac:dyDescent="0.2">
      <c r="A43" s="197" t="s">
        <v>118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247493</v>
      </c>
      <c r="K43" s="134">
        <v>247493</v>
      </c>
    </row>
    <row r="44" spans="1:11" x14ac:dyDescent="0.2">
      <c r="A44" s="197" t="s">
        <v>86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>
        <v>0</v>
      </c>
      <c r="K44" s="7">
        <v>0</v>
      </c>
    </row>
    <row r="45" spans="1:11" x14ac:dyDescent="0.2">
      <c r="A45" s="197" t="s">
        <v>87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>
        <v>568162</v>
      </c>
      <c r="K45" s="134">
        <v>568162</v>
      </c>
    </row>
    <row r="46" spans="1:11" x14ac:dyDescent="0.2">
      <c r="A46" s="197" t="s">
        <v>88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0</v>
      </c>
      <c r="K46" s="7">
        <v>0</v>
      </c>
    </row>
    <row r="47" spans="1:11" x14ac:dyDescent="0.2">
      <c r="A47" s="197" t="s">
        <v>89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>
        <v>108025342</v>
      </c>
      <c r="K47" s="134">
        <v>108025342</v>
      </c>
    </row>
    <row r="48" spans="1:11" x14ac:dyDescent="0.2">
      <c r="A48" s="197" t="s">
        <v>90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>
        <v>0</v>
      </c>
      <c r="K48" s="7">
        <v>0</v>
      </c>
    </row>
    <row r="49" spans="1:11" x14ac:dyDescent="0.2">
      <c r="A49" s="197" t="s">
        <v>101</v>
      </c>
      <c r="B49" s="198"/>
      <c r="C49" s="198"/>
      <c r="D49" s="198"/>
      <c r="E49" s="198"/>
      <c r="F49" s="198"/>
      <c r="G49" s="198"/>
      <c r="H49" s="199"/>
      <c r="I49" s="1">
        <v>43</v>
      </c>
      <c r="J49" s="122">
        <f>SUM(J50:J55)</f>
        <v>40596629</v>
      </c>
      <c r="K49" s="122">
        <f>SUM(K50:K55)</f>
        <v>70776573</v>
      </c>
    </row>
    <row r="50" spans="1:11" x14ac:dyDescent="0.2">
      <c r="A50" s="197" t="s">
        <v>200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790148</v>
      </c>
      <c r="K50" s="134">
        <v>1422527</v>
      </c>
    </row>
    <row r="51" spans="1:11" x14ac:dyDescent="0.2">
      <c r="A51" s="197" t="s">
        <v>201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36784143</v>
      </c>
      <c r="K51" s="134">
        <v>42165994</v>
      </c>
    </row>
    <row r="52" spans="1:11" x14ac:dyDescent="0.2">
      <c r="A52" s="197" t="s">
        <v>202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>
        <v>0</v>
      </c>
      <c r="K52" s="7">
        <v>0</v>
      </c>
    </row>
    <row r="53" spans="1:11" x14ac:dyDescent="0.2">
      <c r="A53" s="197" t="s">
        <v>203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678198</v>
      </c>
      <c r="K53" s="134">
        <v>742312</v>
      </c>
    </row>
    <row r="54" spans="1:11" x14ac:dyDescent="0.2">
      <c r="A54" s="197" t="s">
        <v>10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955976</v>
      </c>
      <c r="K54" s="134">
        <v>540106</v>
      </c>
    </row>
    <row r="55" spans="1:11" x14ac:dyDescent="0.2">
      <c r="A55" s="197" t="s">
        <v>11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1388164</v>
      </c>
      <c r="K55" s="134">
        <v>25905634</v>
      </c>
    </row>
    <row r="56" spans="1:11" x14ac:dyDescent="0.2">
      <c r="A56" s="197" t="s">
        <v>102</v>
      </c>
      <c r="B56" s="198"/>
      <c r="C56" s="198"/>
      <c r="D56" s="198"/>
      <c r="E56" s="198"/>
      <c r="F56" s="198"/>
      <c r="G56" s="198"/>
      <c r="H56" s="199"/>
      <c r="I56" s="1">
        <v>50</v>
      </c>
      <c r="J56" s="122">
        <f>SUM(J57:J63)</f>
        <v>13287447</v>
      </c>
      <c r="K56" s="122">
        <f>SUM(K57:K63)</f>
        <v>17669141</v>
      </c>
    </row>
    <row r="57" spans="1:11" x14ac:dyDescent="0.2">
      <c r="A57" s="197" t="s">
        <v>76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>
        <v>0</v>
      </c>
      <c r="K57" s="7">
        <v>0</v>
      </c>
    </row>
    <row r="58" spans="1:11" x14ac:dyDescent="0.2">
      <c r="A58" s="197" t="s">
        <v>77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>
        <v>298204</v>
      </c>
      <c r="K58" s="134">
        <v>2818460</v>
      </c>
    </row>
    <row r="59" spans="1:11" x14ac:dyDescent="0.2">
      <c r="A59" s="197" t="s">
        <v>242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>
        <v>0</v>
      </c>
      <c r="K59" s="7">
        <v>0</v>
      </c>
    </row>
    <row r="60" spans="1:11" x14ac:dyDescent="0.2">
      <c r="A60" s="197" t="s">
        <v>83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>
        <v>0</v>
      </c>
      <c r="K60" s="7">
        <v>0</v>
      </c>
    </row>
    <row r="61" spans="1:11" x14ac:dyDescent="0.2">
      <c r="A61" s="197" t="s">
        <v>84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>
        <v>0</v>
      </c>
      <c r="K61" s="7">
        <v>0</v>
      </c>
    </row>
    <row r="62" spans="1:11" x14ac:dyDescent="0.2">
      <c r="A62" s="197" t="s">
        <v>85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12989243</v>
      </c>
      <c r="K62" s="134">
        <v>14850681</v>
      </c>
    </row>
    <row r="63" spans="1:11" x14ac:dyDescent="0.2">
      <c r="A63" s="197" t="s">
        <v>46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>
        <v>0</v>
      </c>
      <c r="K63" s="7">
        <v>0</v>
      </c>
    </row>
    <row r="64" spans="1:11" x14ac:dyDescent="0.2">
      <c r="A64" s="197" t="s">
        <v>207</v>
      </c>
      <c r="B64" s="198"/>
      <c r="C64" s="198"/>
      <c r="D64" s="198"/>
      <c r="E64" s="198"/>
      <c r="F64" s="198"/>
      <c r="G64" s="198"/>
      <c r="H64" s="199"/>
      <c r="I64" s="1">
        <v>58</v>
      </c>
      <c r="J64" s="123">
        <v>3533730</v>
      </c>
      <c r="K64" s="123">
        <v>5603112</v>
      </c>
    </row>
    <row r="65" spans="1:11" x14ac:dyDescent="0.2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123">
        <v>4023444</v>
      </c>
      <c r="K65" s="123">
        <v>5522379</v>
      </c>
    </row>
    <row r="66" spans="1:11" x14ac:dyDescent="0.2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122">
        <f>J7+J8+J40+J65</f>
        <v>531596645</v>
      </c>
      <c r="K66" s="122">
        <f>K7+K8+K40+K65</f>
        <v>471629858</v>
      </c>
    </row>
    <row r="67" spans="1:11" x14ac:dyDescent="0.2">
      <c r="A67" s="210" t="s">
        <v>91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>
        <v>38642783</v>
      </c>
      <c r="K67" s="8">
        <v>48563482</v>
      </c>
    </row>
    <row r="68" spans="1:11" x14ac:dyDescent="0.2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x14ac:dyDescent="0.2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124">
        <f>J70+J71+J72+J78+J79+J82+J85</f>
        <v>-29746044</v>
      </c>
      <c r="K69" s="124">
        <f>K70+K71+K72+K78+K79+K82+K85</f>
        <v>-59635629</v>
      </c>
    </row>
    <row r="70" spans="1:11" x14ac:dyDescent="0.2">
      <c r="A70" s="197" t="s">
        <v>141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116604710</v>
      </c>
      <c r="K70" s="7">
        <v>116604710</v>
      </c>
    </row>
    <row r="71" spans="1:11" x14ac:dyDescent="0.2">
      <c r="A71" s="197" t="s">
        <v>142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0</v>
      </c>
      <c r="K71" s="7">
        <v>-255383</v>
      </c>
    </row>
    <row r="72" spans="1:11" x14ac:dyDescent="0.2">
      <c r="A72" s="197" t="s">
        <v>143</v>
      </c>
      <c r="B72" s="198"/>
      <c r="C72" s="198"/>
      <c r="D72" s="198"/>
      <c r="E72" s="198"/>
      <c r="F72" s="198"/>
      <c r="G72" s="198"/>
      <c r="H72" s="199"/>
      <c r="I72" s="1">
        <v>65</v>
      </c>
      <c r="J72" s="48">
        <f>J73+J74-J75+J76+J77</f>
        <v>0</v>
      </c>
      <c r="K72" s="48">
        <f>K73+K74-K75+K76+K77</f>
        <v>-1750107</v>
      </c>
    </row>
    <row r="73" spans="1:11" x14ac:dyDescent="0.2">
      <c r="A73" s="197" t="s">
        <v>144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0</v>
      </c>
      <c r="K73" s="7">
        <v>0</v>
      </c>
    </row>
    <row r="74" spans="1:11" x14ac:dyDescent="0.2">
      <c r="A74" s="197" t="s">
        <v>145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>
        <v>1446309</v>
      </c>
      <c r="K74" s="7">
        <v>1446309</v>
      </c>
    </row>
    <row r="75" spans="1:11" x14ac:dyDescent="0.2">
      <c r="A75" s="197" t="s">
        <v>133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>
        <v>1446309</v>
      </c>
      <c r="K75" s="134">
        <v>3196416</v>
      </c>
    </row>
    <row r="76" spans="1:11" x14ac:dyDescent="0.2">
      <c r="A76" s="197" t="s">
        <v>134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>
        <v>0</v>
      </c>
      <c r="K76" s="7">
        <v>0</v>
      </c>
    </row>
    <row r="77" spans="1:11" x14ac:dyDescent="0.2">
      <c r="A77" s="197" t="s">
        <v>135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0</v>
      </c>
      <c r="K77" s="7">
        <v>0</v>
      </c>
    </row>
    <row r="78" spans="1:11" x14ac:dyDescent="0.2">
      <c r="A78" s="197" t="s">
        <v>136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137678338</v>
      </c>
      <c r="K78" s="134">
        <v>118859998</v>
      </c>
    </row>
    <row r="79" spans="1:11" x14ac:dyDescent="0.2">
      <c r="A79" s="197" t="s">
        <v>238</v>
      </c>
      <c r="B79" s="198"/>
      <c r="C79" s="198"/>
      <c r="D79" s="198"/>
      <c r="E79" s="198"/>
      <c r="F79" s="198"/>
      <c r="G79" s="198"/>
      <c r="H79" s="199"/>
      <c r="I79" s="1">
        <v>72</v>
      </c>
      <c r="J79" s="48">
        <f>J80-J81</f>
        <v>-223342725</v>
      </c>
      <c r="K79" s="48">
        <f>K80-K81</f>
        <v>-280712580</v>
      </c>
    </row>
    <row r="80" spans="1:11" x14ac:dyDescent="0.2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0</v>
      </c>
      <c r="K80" s="134">
        <v>0</v>
      </c>
    </row>
    <row r="81" spans="1:11" x14ac:dyDescent="0.2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223342725</v>
      </c>
      <c r="K81" s="134">
        <v>280712580</v>
      </c>
    </row>
    <row r="82" spans="1:11" x14ac:dyDescent="0.2">
      <c r="A82" s="197" t="s">
        <v>239</v>
      </c>
      <c r="B82" s="198"/>
      <c r="C82" s="198"/>
      <c r="D82" s="198"/>
      <c r="E82" s="198"/>
      <c r="F82" s="198"/>
      <c r="G82" s="198"/>
      <c r="H82" s="199"/>
      <c r="I82" s="1">
        <v>75</v>
      </c>
      <c r="J82" s="48">
        <f>J83-J84</f>
        <v>-60686367</v>
      </c>
      <c r="K82" s="48">
        <f>K83-K84</f>
        <v>-12382267</v>
      </c>
    </row>
    <row r="83" spans="1:11" x14ac:dyDescent="0.2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0</v>
      </c>
      <c r="K83" s="134">
        <v>0</v>
      </c>
    </row>
    <row r="84" spans="1:11" x14ac:dyDescent="0.2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60686367</v>
      </c>
      <c r="K84" s="7">
        <v>12382267</v>
      </c>
    </row>
    <row r="85" spans="1:11" x14ac:dyDescent="0.2">
      <c r="A85" s="197" t="s">
        <v>173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>
        <v>0</v>
      </c>
      <c r="K85" s="7">
        <v>0</v>
      </c>
    </row>
    <row r="86" spans="1:11" x14ac:dyDescent="0.2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122">
        <f>SUM(J87:J89)</f>
        <v>6851514</v>
      </c>
      <c r="K86" s="122">
        <f>SUM(K87:K89)</f>
        <v>2642032</v>
      </c>
    </row>
    <row r="87" spans="1:11" x14ac:dyDescent="0.2">
      <c r="A87" s="197" t="s">
        <v>129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>
        <v>768473</v>
      </c>
      <c r="K87" s="134">
        <v>807134</v>
      </c>
    </row>
    <row r="88" spans="1:11" x14ac:dyDescent="0.2">
      <c r="A88" s="197" t="s">
        <v>130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>
        <v>0</v>
      </c>
      <c r="K88" s="134">
        <v>0</v>
      </c>
    </row>
    <row r="89" spans="1:11" x14ac:dyDescent="0.2">
      <c r="A89" s="197" t="s">
        <v>131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>
        <v>6083041</v>
      </c>
      <c r="K89" s="134">
        <v>1834898</v>
      </c>
    </row>
    <row r="90" spans="1:11" x14ac:dyDescent="0.2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122">
        <f>SUM(J91:J99)</f>
        <v>321829905</v>
      </c>
      <c r="K90" s="122">
        <f>SUM(K91:K99)</f>
        <v>262281955</v>
      </c>
    </row>
    <row r="91" spans="1:11" x14ac:dyDescent="0.2">
      <c r="A91" s="197" t="s">
        <v>132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>
        <v>241778</v>
      </c>
      <c r="K91" s="134">
        <v>0</v>
      </c>
    </row>
    <row r="92" spans="1:11" x14ac:dyDescent="0.2">
      <c r="A92" s="197" t="s">
        <v>243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>
        <v>70500</v>
      </c>
      <c r="K92" s="7">
        <v>65400</v>
      </c>
    </row>
    <row r="93" spans="1:11" x14ac:dyDescent="0.2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280626784</v>
      </c>
      <c r="K93" s="7">
        <v>236125336</v>
      </c>
    </row>
    <row r="94" spans="1:11" x14ac:dyDescent="0.2">
      <c r="A94" s="197" t="s">
        <v>244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>
        <v>0</v>
      </c>
      <c r="K94" s="7">
        <v>0</v>
      </c>
    </row>
    <row r="95" spans="1:11" x14ac:dyDescent="0.2">
      <c r="A95" s="197" t="s">
        <v>245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>
        <v>6152231</v>
      </c>
      <c r="K95" s="7">
        <v>0</v>
      </c>
    </row>
    <row r="96" spans="1:11" x14ac:dyDescent="0.2">
      <c r="A96" s="197" t="s">
        <v>246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>
        <v>0</v>
      </c>
      <c r="K96" s="7">
        <v>0</v>
      </c>
    </row>
    <row r="97" spans="1:11" x14ac:dyDescent="0.2">
      <c r="A97" s="197" t="s">
        <v>94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>
        <v>0</v>
      </c>
      <c r="K97" s="7">
        <v>0</v>
      </c>
    </row>
    <row r="98" spans="1:11" x14ac:dyDescent="0.2">
      <c r="A98" s="197" t="s">
        <v>92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>
        <v>4464873</v>
      </c>
      <c r="K98" s="7">
        <v>0</v>
      </c>
    </row>
    <row r="99" spans="1:11" x14ac:dyDescent="0.2">
      <c r="A99" s="197" t="s">
        <v>93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>
        <v>30273739</v>
      </c>
      <c r="K99" s="7">
        <v>26091219</v>
      </c>
    </row>
    <row r="100" spans="1:11" x14ac:dyDescent="0.2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122">
        <f>SUM(J101:J112)</f>
        <v>200512431</v>
      </c>
      <c r="K100" s="122">
        <f>SUM(K101:K112)</f>
        <v>235603210</v>
      </c>
    </row>
    <row r="101" spans="1:11" x14ac:dyDescent="0.2">
      <c r="A101" s="197" t="s">
        <v>132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v>1086755</v>
      </c>
      <c r="K101" s="7">
        <v>2429074</v>
      </c>
    </row>
    <row r="102" spans="1:11" x14ac:dyDescent="0.2">
      <c r="A102" s="197" t="s">
        <v>243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>
        <v>2973345</v>
      </c>
      <c r="K102" s="7">
        <v>2417350</v>
      </c>
    </row>
    <row r="103" spans="1:11" x14ac:dyDescent="0.2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65459326</v>
      </c>
      <c r="K103" s="7">
        <v>81117807</v>
      </c>
    </row>
    <row r="104" spans="1:11" x14ac:dyDescent="0.2">
      <c r="A104" s="197" t="s">
        <v>244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2809026</v>
      </c>
      <c r="K104" s="7">
        <v>6741010</v>
      </c>
    </row>
    <row r="105" spans="1:11" x14ac:dyDescent="0.2">
      <c r="A105" s="197" t="s">
        <v>245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24435373</v>
      </c>
      <c r="K105" s="7">
        <v>38509660</v>
      </c>
    </row>
    <row r="106" spans="1:11" x14ac:dyDescent="0.2">
      <c r="A106" s="197" t="s">
        <v>246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>
        <v>70973241</v>
      </c>
      <c r="K106" s="7">
        <v>70973241</v>
      </c>
    </row>
    <row r="107" spans="1:11" x14ac:dyDescent="0.2">
      <c r="A107" s="197" t="s">
        <v>94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>
        <v>294235</v>
      </c>
      <c r="K107" s="7">
        <v>302688</v>
      </c>
    </row>
    <row r="108" spans="1:11" x14ac:dyDescent="0.2">
      <c r="A108" s="197" t="s">
        <v>95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9036057</v>
      </c>
      <c r="K108" s="7">
        <v>9179364</v>
      </c>
    </row>
    <row r="109" spans="1:11" x14ac:dyDescent="0.2">
      <c r="A109" s="197" t="s">
        <v>96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12481386</v>
      </c>
      <c r="K109" s="7">
        <v>14713907</v>
      </c>
    </row>
    <row r="110" spans="1:11" x14ac:dyDescent="0.2">
      <c r="A110" s="197" t="s">
        <v>99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>
        <v>0</v>
      </c>
      <c r="K110" s="7">
        <v>0</v>
      </c>
    </row>
    <row r="111" spans="1:11" x14ac:dyDescent="0.2">
      <c r="A111" s="197" t="s">
        <v>97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>
        <v>0</v>
      </c>
      <c r="K111" s="7">
        <v>0</v>
      </c>
    </row>
    <row r="112" spans="1:11" x14ac:dyDescent="0.2">
      <c r="A112" s="197" t="s">
        <v>98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10963687</v>
      </c>
      <c r="K112" s="7">
        <v>9219109</v>
      </c>
    </row>
    <row r="113" spans="1:11" x14ac:dyDescent="0.2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123">
        <v>32148839</v>
      </c>
      <c r="K113" s="123">
        <v>30738290</v>
      </c>
    </row>
    <row r="114" spans="1:11" x14ac:dyDescent="0.2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122">
        <f>J69+J86+J90+J100+J113</f>
        <v>531596645</v>
      </c>
      <c r="K114" s="122">
        <f>K69+K86+K90+K100+K113</f>
        <v>471629858</v>
      </c>
    </row>
    <row r="115" spans="1:11" x14ac:dyDescent="0.2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38642783</v>
      </c>
      <c r="K115" s="8">
        <v>48563482</v>
      </c>
    </row>
    <row r="116" spans="1:11" x14ac:dyDescent="0.2">
      <c r="A116" s="221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x14ac:dyDescent="0.2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7"/>
      <c r="J117" s="237"/>
      <c r="K117" s="238"/>
    </row>
    <row r="118" spans="1:11" x14ac:dyDescent="0.2">
      <c r="A118" s="197" t="s">
        <v>8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x14ac:dyDescent="0.2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x14ac:dyDescent="0.2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x14ac:dyDescent="0.2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0:K120"/>
    <mergeCell ref="A121:K121"/>
    <mergeCell ref="A115:H115"/>
    <mergeCell ref="A116:K116"/>
    <mergeCell ref="A117:K117"/>
    <mergeCell ref="A118:H118"/>
    <mergeCell ref="A119:H119"/>
    <mergeCell ref="A114:H114"/>
    <mergeCell ref="A113:H113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85:H85"/>
    <mergeCell ref="A86:H86"/>
    <mergeCell ref="A92:H92"/>
    <mergeCell ref="A88:H88"/>
    <mergeCell ref="A90:H90"/>
    <mergeCell ref="A91:H91"/>
    <mergeCell ref="A87:H87"/>
    <mergeCell ref="A89:H89"/>
    <mergeCell ref="A60:H60"/>
    <mergeCell ref="A63:H63"/>
    <mergeCell ref="A62:H62"/>
    <mergeCell ref="A61:H61"/>
    <mergeCell ref="A84:H84"/>
    <mergeCell ref="A106:H106"/>
    <mergeCell ref="A110:H110"/>
    <mergeCell ref="A111:H111"/>
    <mergeCell ref="A98:H98"/>
    <mergeCell ref="A101:H101"/>
    <mergeCell ref="A100:H100"/>
    <mergeCell ref="A99:H99"/>
    <mergeCell ref="A97:H97"/>
    <mergeCell ref="A93:H93"/>
    <mergeCell ref="A94:H94"/>
    <mergeCell ref="A96:H96"/>
    <mergeCell ref="A95:H95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58:H58"/>
    <mergeCell ref="A64:H64"/>
    <mergeCell ref="A65:H65"/>
    <mergeCell ref="A66:H66"/>
    <mergeCell ref="A59:H59"/>
    <mergeCell ref="A1:K1"/>
    <mergeCell ref="A2:K2"/>
    <mergeCell ref="A3:K3"/>
    <mergeCell ref="A4:H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25:H25"/>
    <mergeCell ref="A26:H26"/>
    <mergeCell ref="A24:H24"/>
    <mergeCell ref="A23:H23"/>
    <mergeCell ref="A5:H5"/>
    <mergeCell ref="A22:H22"/>
    <mergeCell ref="A7:H7"/>
    <mergeCell ref="A8:H8"/>
    <mergeCell ref="A11:H11"/>
    <mergeCell ref="A16:H16"/>
    <mergeCell ref="A9:H9"/>
    <mergeCell ref="A12:H12"/>
    <mergeCell ref="A10:H10"/>
    <mergeCell ref="A13:H13"/>
    <mergeCell ref="A17:H17"/>
    <mergeCell ref="A18:H18"/>
    <mergeCell ref="A20:H20"/>
    <mergeCell ref="A6:K6"/>
    <mergeCell ref="A21:H21"/>
    <mergeCell ref="A15:H15"/>
    <mergeCell ref="A19:H19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2 K56:K57 J7:J67 K7:K26 K59:K61 K63:K67 K29:K30 K34:K42 K44 K46 K48:K49 J70:K70 K76:K77 K84 J72:J77 K72:K74 J79:J84 K79 K82 J86:J115 K86 K90 K96:K115">
      <formula1>0</formula1>
    </dataValidation>
  </dataValidations>
  <pageMargins left="0.7" right="0.7" top="0.75" bottom="0.75" header="0.3" footer="0.3"/>
  <pageSetup paperSize="9" scale="83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71"/>
  <sheetViews>
    <sheetView view="pageBreakPreview" zoomScale="110" zoomScaleNormal="100" workbookViewId="0">
      <selection activeCell="A4" sqref="A4:M71"/>
    </sheetView>
  </sheetViews>
  <sheetFormatPr defaultColWidth="9.140625" defaultRowHeight="12.75" x14ac:dyDescent="0.2"/>
  <cols>
    <col min="1" max="9" width="9.140625" style="47"/>
    <col min="10" max="10" width="11.5703125" style="47" customWidth="1"/>
    <col min="11" max="11" width="11.7109375" style="47" customWidth="1"/>
    <col min="12" max="12" width="9.85546875" style="47" customWidth="1"/>
    <col min="13" max="13" width="10.28515625" style="47" customWidth="1"/>
    <col min="14" max="16384" width="9.140625" style="47"/>
  </cols>
  <sheetData>
    <row r="1" spans="1:13" ht="12.75" customHeight="1" x14ac:dyDescent="0.2">
      <c r="A1" s="213" t="s">
        <v>154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 customHeight="1" x14ac:dyDescent="0.2">
      <c r="A2" s="242" t="s">
        <v>338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 x14ac:dyDescent="0.2">
      <c r="A3" s="243" t="s">
        <v>332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 x14ac:dyDescent="0.2">
      <c r="A4" s="245" t="s">
        <v>59</v>
      </c>
      <c r="B4" s="245"/>
      <c r="C4" s="245"/>
      <c r="D4" s="245"/>
      <c r="E4" s="245"/>
      <c r="F4" s="245"/>
      <c r="G4" s="245"/>
      <c r="H4" s="245"/>
      <c r="I4" s="133" t="s">
        <v>279</v>
      </c>
      <c r="J4" s="244" t="s">
        <v>319</v>
      </c>
      <c r="K4" s="244"/>
      <c r="L4" s="244" t="s">
        <v>320</v>
      </c>
      <c r="M4" s="244"/>
    </row>
    <row r="5" spans="1:13" ht="22.5" x14ac:dyDescent="0.2">
      <c r="A5" s="245"/>
      <c r="B5" s="245"/>
      <c r="C5" s="245"/>
      <c r="D5" s="245"/>
      <c r="E5" s="245"/>
      <c r="F5" s="245"/>
      <c r="G5" s="245"/>
      <c r="H5" s="245"/>
      <c r="I5" s="133"/>
      <c r="J5" s="132" t="s">
        <v>314</v>
      </c>
      <c r="K5" s="132" t="s">
        <v>315</v>
      </c>
      <c r="L5" s="132" t="s">
        <v>314</v>
      </c>
      <c r="M5" s="132" t="s">
        <v>315</v>
      </c>
    </row>
    <row r="6" spans="1:13" x14ac:dyDescent="0.2">
      <c r="A6" s="244">
        <v>1</v>
      </c>
      <c r="B6" s="244"/>
      <c r="C6" s="244"/>
      <c r="D6" s="244"/>
      <c r="E6" s="244"/>
      <c r="F6" s="244"/>
      <c r="G6" s="244"/>
      <c r="H6" s="244"/>
      <c r="I6" s="52">
        <v>2</v>
      </c>
      <c r="J6" s="132">
        <v>3</v>
      </c>
      <c r="K6" s="132">
        <v>4</v>
      </c>
      <c r="L6" s="132">
        <v>5</v>
      </c>
      <c r="M6" s="132">
        <v>6</v>
      </c>
    </row>
    <row r="7" spans="1:13" x14ac:dyDescent="0.2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121">
        <f>SUM(J8:J9)</f>
        <v>176461943</v>
      </c>
      <c r="K7" s="121">
        <f>SUM(K8:K9)</f>
        <v>64668246</v>
      </c>
      <c r="L7" s="121">
        <f>SUM(L8:L9)</f>
        <v>219578201</v>
      </c>
      <c r="M7" s="121">
        <f>SUM(M8:M9)</f>
        <v>58779155</v>
      </c>
    </row>
    <row r="8" spans="1:13" x14ac:dyDescent="0.2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162885308</v>
      </c>
      <c r="K8" s="7">
        <v>55017079</v>
      </c>
      <c r="L8" s="7">
        <v>208123881</v>
      </c>
      <c r="M8" s="7">
        <v>49615466</v>
      </c>
    </row>
    <row r="9" spans="1:13" x14ac:dyDescent="0.2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13576635</v>
      </c>
      <c r="K9" s="7">
        <v>9651167</v>
      </c>
      <c r="L9" s="7">
        <v>11454320</v>
      </c>
      <c r="M9" s="7">
        <v>9163689</v>
      </c>
    </row>
    <row r="10" spans="1:13" x14ac:dyDescent="0.2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48">
        <f>J11+J12+J16+J20+J21+J22+J25+J26</f>
        <v>179363921</v>
      </c>
      <c r="K10" s="48">
        <f>K11+K12+K16+K20+K21+K22+K25+K26</f>
        <v>61215786</v>
      </c>
      <c r="L10" s="48">
        <f>L11+L12+L16+L20+L21+L22+L25+L26</f>
        <v>210593944</v>
      </c>
      <c r="M10" s="48">
        <f>M11+M12+M16+M20+M21+M22+M25+M26</f>
        <v>69569955</v>
      </c>
    </row>
    <row r="11" spans="1:13" x14ac:dyDescent="0.2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>
        <f>J11</f>
        <v>0</v>
      </c>
      <c r="L11" s="7"/>
      <c r="M11" s="7">
        <f>L11</f>
        <v>0</v>
      </c>
    </row>
    <row r="12" spans="1:13" x14ac:dyDescent="0.2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48">
        <f>SUM(J13:J15)</f>
        <v>51447186</v>
      </c>
      <c r="K12" s="48">
        <f>SUM(K13:K15)</f>
        <v>19325358</v>
      </c>
      <c r="L12" s="48">
        <f>SUM(L13:L15)</f>
        <v>77378250</v>
      </c>
      <c r="M12" s="48">
        <f>SUM(M13:M15)</f>
        <v>21912056</v>
      </c>
    </row>
    <row r="13" spans="1:13" x14ac:dyDescent="0.2">
      <c r="A13" s="197" t="s">
        <v>146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7143936</v>
      </c>
      <c r="K13" s="7">
        <v>2374498</v>
      </c>
      <c r="L13" s="7">
        <v>7810838</v>
      </c>
      <c r="M13" s="7">
        <v>2034062</v>
      </c>
    </row>
    <row r="14" spans="1:13" x14ac:dyDescent="0.2">
      <c r="A14" s="197" t="s">
        <v>147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97" t="s">
        <v>61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44303250</v>
      </c>
      <c r="K15" s="7">
        <v>16950860</v>
      </c>
      <c r="L15" s="7">
        <v>69567412</v>
      </c>
      <c r="M15" s="7">
        <v>19877994</v>
      </c>
    </row>
    <row r="16" spans="1:13" x14ac:dyDescent="0.2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48">
        <f>SUM(J17:J19)</f>
        <v>88293515</v>
      </c>
      <c r="K16" s="48">
        <f>SUM(K17:K19)</f>
        <v>26113466</v>
      </c>
      <c r="L16" s="48">
        <f>SUM(L17:L19)</f>
        <v>94221278</v>
      </c>
      <c r="M16" s="48">
        <f>SUM(M17:M19)</f>
        <v>29220013</v>
      </c>
    </row>
    <row r="17" spans="1:13" x14ac:dyDescent="0.2">
      <c r="A17" s="197" t="s">
        <v>62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50973330</v>
      </c>
      <c r="K17" s="7">
        <v>14780097</v>
      </c>
      <c r="L17" s="7">
        <v>58257412</v>
      </c>
      <c r="M17" s="7">
        <v>17754395</v>
      </c>
    </row>
    <row r="18" spans="1:13" x14ac:dyDescent="0.2">
      <c r="A18" s="197" t="s">
        <v>63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24416002</v>
      </c>
      <c r="K18" s="7">
        <v>7546211</v>
      </c>
      <c r="L18" s="7">
        <v>23491330</v>
      </c>
      <c r="M18" s="7">
        <v>7424022</v>
      </c>
    </row>
    <row r="19" spans="1:13" x14ac:dyDescent="0.2">
      <c r="A19" s="197" t="s">
        <v>64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12904183</v>
      </c>
      <c r="K19" s="7">
        <v>3787158</v>
      </c>
      <c r="L19" s="7">
        <v>12472536</v>
      </c>
      <c r="M19" s="7">
        <v>4041596</v>
      </c>
    </row>
    <row r="20" spans="1:13" x14ac:dyDescent="0.2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7636060</v>
      </c>
      <c r="K20" s="7">
        <v>2008741</v>
      </c>
      <c r="L20" s="7">
        <v>8037286</v>
      </c>
      <c r="M20" s="7">
        <v>2241980</v>
      </c>
    </row>
    <row r="21" spans="1:13" x14ac:dyDescent="0.2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20356716</v>
      </c>
      <c r="K21" s="7">
        <v>5108915</v>
      </c>
      <c r="L21" s="7">
        <v>17013763</v>
      </c>
      <c r="M21" s="7">
        <v>5476048</v>
      </c>
    </row>
    <row r="22" spans="1:13" x14ac:dyDescent="0.2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8">
        <f>SUM(J23:J24)</f>
        <v>9873381</v>
      </c>
      <c r="K22" s="48">
        <f>SUM(K23:K24)</f>
        <v>8445086</v>
      </c>
      <c r="L22" s="48">
        <f>SUM(L23:L24)</f>
        <v>13063379</v>
      </c>
      <c r="M22" s="48">
        <f>SUM(M23:M24)</f>
        <v>10431568</v>
      </c>
    </row>
    <row r="23" spans="1:13" x14ac:dyDescent="0.2">
      <c r="A23" s="197" t="s">
        <v>137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>
        <v>7369338</v>
      </c>
      <c r="K23" s="7">
        <v>7369338</v>
      </c>
      <c r="L23" s="7">
        <v>9840357</v>
      </c>
      <c r="M23" s="7">
        <v>9840357</v>
      </c>
    </row>
    <row r="24" spans="1:13" x14ac:dyDescent="0.2">
      <c r="A24" s="197" t="s">
        <v>138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>
        <v>2504043</v>
      </c>
      <c r="K24" s="7">
        <v>1075748</v>
      </c>
      <c r="L24" s="7">
        <v>3223022</v>
      </c>
      <c r="M24" s="7">
        <v>591211</v>
      </c>
    </row>
    <row r="25" spans="1:13" x14ac:dyDescent="0.2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998355</v>
      </c>
      <c r="K25" s="7">
        <v>0</v>
      </c>
      <c r="L25" s="7">
        <v>64020</v>
      </c>
      <c r="M25" s="7">
        <v>64020</v>
      </c>
    </row>
    <row r="26" spans="1:13" x14ac:dyDescent="0.2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758708</v>
      </c>
      <c r="K26" s="7">
        <v>214220</v>
      </c>
      <c r="L26" s="7">
        <v>815968</v>
      </c>
      <c r="M26" s="7">
        <v>224270</v>
      </c>
    </row>
    <row r="27" spans="1:13" x14ac:dyDescent="0.2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48">
        <f>SUM(J28:J32)</f>
        <v>4323725</v>
      </c>
      <c r="K27" s="48">
        <f>SUM(K28:K32)</f>
        <v>106402</v>
      </c>
      <c r="L27" s="48">
        <f>SUM(L28:L32)</f>
        <v>5180440</v>
      </c>
      <c r="M27" s="48">
        <f>SUM(M28:M32)</f>
        <v>1833212</v>
      </c>
    </row>
    <row r="28" spans="1:13" ht="23.45" customHeight="1" x14ac:dyDescent="0.2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11218</v>
      </c>
      <c r="K28" s="7">
        <v>-9040</v>
      </c>
      <c r="L28" s="7">
        <v>1524780</v>
      </c>
      <c r="M28" s="7">
        <v>1524780</v>
      </c>
    </row>
    <row r="29" spans="1:13" ht="23.45" customHeight="1" x14ac:dyDescent="0.2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4308965</v>
      </c>
      <c r="K29" s="7">
        <v>108358</v>
      </c>
      <c r="L29" s="7">
        <v>3655235</v>
      </c>
      <c r="M29" s="7">
        <v>349167</v>
      </c>
    </row>
    <row r="30" spans="1:13" x14ac:dyDescent="0.2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3542</v>
      </c>
      <c r="K32" s="7">
        <v>7084</v>
      </c>
      <c r="L32" s="7">
        <v>425</v>
      </c>
      <c r="M32" s="7">
        <v>-40735</v>
      </c>
    </row>
    <row r="33" spans="1:17" x14ac:dyDescent="0.2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48">
        <f>SUM(J34:J37)</f>
        <v>63021151</v>
      </c>
      <c r="K33" s="48">
        <f>SUM(K34:K37)</f>
        <v>51310988</v>
      </c>
      <c r="L33" s="48">
        <f>SUM(L34:L37)</f>
        <v>27341166</v>
      </c>
      <c r="M33" s="48">
        <f>SUM(M34:M37)</f>
        <v>16457139</v>
      </c>
    </row>
    <row r="34" spans="1:17" ht="15" customHeight="1" x14ac:dyDescent="0.2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125280</v>
      </c>
      <c r="K34" s="7">
        <v>-34074</v>
      </c>
      <c r="L34" s="7">
        <v>82075</v>
      </c>
      <c r="M34" s="7">
        <v>-28158</v>
      </c>
    </row>
    <row r="35" spans="1:17" ht="23.45" customHeight="1" x14ac:dyDescent="0.2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14510310</v>
      </c>
      <c r="K35" s="7">
        <v>5033826</v>
      </c>
      <c r="L35" s="7">
        <v>15001488</v>
      </c>
      <c r="M35" s="7">
        <v>5576376</v>
      </c>
    </row>
    <row r="36" spans="1:17" x14ac:dyDescent="0.2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45883298</v>
      </c>
      <c r="K36" s="7">
        <v>45741000</v>
      </c>
      <c r="L36" s="7">
        <v>8666386</v>
      </c>
      <c r="M36" s="7">
        <v>8468831</v>
      </c>
    </row>
    <row r="37" spans="1:17" x14ac:dyDescent="0.2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2502263</v>
      </c>
      <c r="K37" s="7">
        <v>570236</v>
      </c>
      <c r="L37" s="7">
        <v>3591217</v>
      </c>
      <c r="M37" s="7">
        <v>2440090</v>
      </c>
    </row>
    <row r="38" spans="1:17" x14ac:dyDescent="0.2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>
        <f t="shared" ref="K38:K41" si="0">J38</f>
        <v>0</v>
      </c>
      <c r="L38" s="7">
        <v>0</v>
      </c>
      <c r="M38" s="7">
        <f t="shared" ref="M38:M41" si="1">L38</f>
        <v>0</v>
      </c>
    </row>
    <row r="39" spans="1:17" x14ac:dyDescent="0.2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>
        <f t="shared" si="0"/>
        <v>0</v>
      </c>
      <c r="L39" s="7">
        <v>0</v>
      </c>
      <c r="M39" s="7">
        <f t="shared" si="1"/>
        <v>0</v>
      </c>
    </row>
    <row r="40" spans="1:17" x14ac:dyDescent="0.2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>
        <f t="shared" si="0"/>
        <v>0</v>
      </c>
      <c r="L40" s="7">
        <v>0</v>
      </c>
      <c r="M40" s="7">
        <f t="shared" si="1"/>
        <v>0</v>
      </c>
    </row>
    <row r="41" spans="1:17" x14ac:dyDescent="0.2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>
        <f t="shared" si="0"/>
        <v>0</v>
      </c>
      <c r="L41" s="7">
        <v>0</v>
      </c>
      <c r="M41" s="7">
        <f t="shared" si="1"/>
        <v>0</v>
      </c>
    </row>
    <row r="42" spans="1:17" x14ac:dyDescent="0.2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48">
        <f>J7+J27+J38+J40</f>
        <v>180785668</v>
      </c>
      <c r="K42" s="48">
        <f>K7+K27+K38+K40</f>
        <v>64774648</v>
      </c>
      <c r="L42" s="48">
        <f>L7+L27+L38+L40</f>
        <v>224758641</v>
      </c>
      <c r="M42" s="48">
        <f>M7+M27+M38+M40</f>
        <v>60612367</v>
      </c>
      <c r="O42" s="120"/>
    </row>
    <row r="43" spans="1:17" x14ac:dyDescent="0.2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48">
        <f>J10+J33+J39+J41</f>
        <v>242385072</v>
      </c>
      <c r="K43" s="48">
        <f>K10+K33+K39+K41</f>
        <v>112526774</v>
      </c>
      <c r="L43" s="48">
        <f>L10+L33+L39+L41</f>
        <v>237935110</v>
      </c>
      <c r="M43" s="48">
        <f>M10+M33+M39+M41</f>
        <v>86027094</v>
      </c>
      <c r="O43" s="120"/>
    </row>
    <row r="44" spans="1:17" x14ac:dyDescent="0.2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48">
        <f>J42-J43</f>
        <v>-61599404</v>
      </c>
      <c r="K44" s="48">
        <f>K42-K43</f>
        <v>-47752126</v>
      </c>
      <c r="L44" s="48">
        <f>L42-L43</f>
        <v>-13176469</v>
      </c>
      <c r="M44" s="48">
        <f>M42-M43</f>
        <v>-25414727</v>
      </c>
    </row>
    <row r="45" spans="1:17" x14ac:dyDescent="0.2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0</v>
      </c>
      <c r="M45" s="48">
        <f>IF(M42&gt;M43,M42-M43,0)</f>
        <v>0</v>
      </c>
    </row>
    <row r="46" spans="1:17" x14ac:dyDescent="0.2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48">
        <f>IF(J43&gt;J42,J43-J42,0)</f>
        <v>61599404</v>
      </c>
      <c r="K46" s="48">
        <f>IF(K43&gt;K42,K43-K42,0)</f>
        <v>47752126</v>
      </c>
      <c r="L46" s="48">
        <f>IF(L43&gt;L42,L43-L42,0)</f>
        <v>13176469</v>
      </c>
      <c r="M46" s="48">
        <f>IF(M43&gt;M42,M43-M42,0)</f>
        <v>25414727</v>
      </c>
    </row>
    <row r="47" spans="1:17" x14ac:dyDescent="0.2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-913037</v>
      </c>
      <c r="K47" s="7">
        <v>-227756</v>
      </c>
      <c r="L47" s="7">
        <v>-794202</v>
      </c>
      <c r="M47" s="7">
        <v>-198499</v>
      </c>
      <c r="N47" s="120"/>
      <c r="O47" s="120"/>
      <c r="P47" s="120"/>
      <c r="Q47" s="120"/>
    </row>
    <row r="48" spans="1:17" x14ac:dyDescent="0.2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48">
        <f>J44-J47</f>
        <v>-60686367</v>
      </c>
      <c r="K48" s="48">
        <f>K44-K47</f>
        <v>-47524370</v>
      </c>
      <c r="L48" s="48">
        <f>L44-L47</f>
        <v>-12382267</v>
      </c>
      <c r="M48" s="48">
        <f>M44-M47</f>
        <v>-25216228</v>
      </c>
      <c r="N48" s="120"/>
      <c r="P48" s="120"/>
    </row>
    <row r="49" spans="1:13" x14ac:dyDescent="0.2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  <c r="M49" s="48">
        <f>IF(M48&gt;0,M48,0)</f>
        <v>0</v>
      </c>
    </row>
    <row r="50" spans="1:13" x14ac:dyDescent="0.2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1">
        <f>IF(J48&lt;0,-J48,0)</f>
        <v>60686367</v>
      </c>
      <c r="K50" s="51">
        <f>IF(K48&lt;0,-K48,0)</f>
        <v>47524370</v>
      </c>
      <c r="L50" s="51">
        <f>IF(L48&lt;0,-L48,0)</f>
        <v>12382267</v>
      </c>
      <c r="M50" s="51">
        <f>IF(M48&lt;0,-M48,0)</f>
        <v>25216228</v>
      </c>
    </row>
    <row r="51" spans="1:13" ht="12.75" customHeight="1" x14ac:dyDescent="0.2">
      <c r="A51" s="221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58"/>
    </row>
    <row r="52" spans="1:13" ht="12.75" customHeight="1" x14ac:dyDescent="0.2">
      <c r="A52" s="201" t="s">
        <v>187</v>
      </c>
      <c r="B52" s="202"/>
      <c r="C52" s="202"/>
      <c r="D52" s="202"/>
      <c r="E52" s="202"/>
      <c r="F52" s="202"/>
      <c r="G52" s="202"/>
      <c r="H52" s="202"/>
      <c r="I52" s="131"/>
      <c r="J52" s="131"/>
      <c r="K52" s="131"/>
      <c r="L52" s="131"/>
      <c r="M52" s="135"/>
    </row>
    <row r="53" spans="1:13" x14ac:dyDescent="0.2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x14ac:dyDescent="0.2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 x14ac:dyDescent="0.2">
      <c r="A55" s="221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58"/>
    </row>
    <row r="56" spans="1:13" x14ac:dyDescent="0.2">
      <c r="A56" s="201" t="s">
        <v>204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f>J48</f>
        <v>-60686367</v>
      </c>
      <c r="K56" s="6">
        <f>K48</f>
        <v>-47524370</v>
      </c>
      <c r="L56" s="6">
        <f>L48</f>
        <v>-12382267</v>
      </c>
      <c r="M56" s="6">
        <f>M48</f>
        <v>-25216228</v>
      </c>
    </row>
    <row r="57" spans="1:13" x14ac:dyDescent="0.2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x14ac:dyDescent="0.2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0</v>
      </c>
      <c r="K58" s="7">
        <v>0</v>
      </c>
      <c r="L58" s="7">
        <v>0</v>
      </c>
      <c r="M58" s="7">
        <f>L58-0</f>
        <v>0</v>
      </c>
    </row>
    <row r="59" spans="1:13" ht="23.45" customHeight="1" x14ac:dyDescent="0.2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f t="shared" ref="M59:M65" si="2">L59-0</f>
        <v>0</v>
      </c>
    </row>
    <row r="60" spans="1:13" ht="23.45" customHeight="1" x14ac:dyDescent="0.2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0</v>
      </c>
      <c r="K60" s="7">
        <v>0</v>
      </c>
      <c r="L60" s="7">
        <v>0</v>
      </c>
      <c r="M60" s="7">
        <f t="shared" si="2"/>
        <v>0</v>
      </c>
    </row>
    <row r="61" spans="1:13" x14ac:dyDescent="0.2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f t="shared" si="2"/>
        <v>0</v>
      </c>
    </row>
    <row r="62" spans="1:13" x14ac:dyDescent="0.2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f t="shared" si="2"/>
        <v>0</v>
      </c>
    </row>
    <row r="63" spans="1:13" x14ac:dyDescent="0.2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f t="shared" si="2"/>
        <v>0</v>
      </c>
    </row>
    <row r="64" spans="1:13" x14ac:dyDescent="0.2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f t="shared" si="2"/>
        <v>0</v>
      </c>
    </row>
    <row r="65" spans="1:13" x14ac:dyDescent="0.2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>
        <v>0</v>
      </c>
      <c r="M65" s="7">
        <f t="shared" si="2"/>
        <v>0</v>
      </c>
    </row>
    <row r="66" spans="1:13" ht="27.6" customHeight="1" x14ac:dyDescent="0.2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48">
        <f>J57-J65</f>
        <v>0</v>
      </c>
      <c r="K66" s="48">
        <v>0</v>
      </c>
      <c r="L66" s="48">
        <f>L57-L65</f>
        <v>0</v>
      </c>
      <c r="M66" s="48">
        <f>M57-M65</f>
        <v>0</v>
      </c>
    </row>
    <row r="67" spans="1:13" x14ac:dyDescent="0.2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1">
        <f>J56+J66</f>
        <v>-60686367</v>
      </c>
      <c r="K67" s="51">
        <f>K56+K66</f>
        <v>-47524370</v>
      </c>
      <c r="L67" s="51">
        <f>L56+L66</f>
        <v>-12382267</v>
      </c>
      <c r="M67" s="51">
        <f>M56+M66</f>
        <v>-25216228</v>
      </c>
    </row>
    <row r="68" spans="1:13" ht="12.75" customHeight="1" x14ac:dyDescent="0.2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1"/>
    </row>
    <row r="69" spans="1:13" ht="12.75" customHeight="1" x14ac:dyDescent="0.2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4"/>
    </row>
    <row r="70" spans="1:13" x14ac:dyDescent="0.2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x14ac:dyDescent="0.2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mergeCells count="73">
    <mergeCell ref="A49:H49"/>
    <mergeCell ref="A48:H48"/>
    <mergeCell ref="A52:H52"/>
    <mergeCell ref="A50:H50"/>
    <mergeCell ref="A63:H63"/>
    <mergeCell ref="A62:H62"/>
    <mergeCell ref="A55:M55"/>
    <mergeCell ref="A58:H58"/>
    <mergeCell ref="A59:H59"/>
    <mergeCell ref="A60:H60"/>
    <mergeCell ref="A57:H57"/>
    <mergeCell ref="A61:H61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64:H64"/>
    <mergeCell ref="A53:H53"/>
    <mergeCell ref="A51:M51"/>
    <mergeCell ref="A54:H54"/>
    <mergeCell ref="A56:H56"/>
    <mergeCell ref="A14:H14"/>
    <mergeCell ref="A16:H16"/>
    <mergeCell ref="A12:H12"/>
    <mergeCell ref="A13:H13"/>
    <mergeCell ref="A9:H9"/>
    <mergeCell ref="A10:H10"/>
    <mergeCell ref="A11:H11"/>
    <mergeCell ref="A45:H45"/>
    <mergeCell ref="A47:H47"/>
    <mergeCell ref="A44:H44"/>
    <mergeCell ref="A36:H36"/>
    <mergeCell ref="A37:H37"/>
    <mergeCell ref="A40:H40"/>
    <mergeCell ref="A43:H43"/>
    <mergeCell ref="A39:H39"/>
    <mergeCell ref="A42:H42"/>
    <mergeCell ref="A46:H46"/>
    <mergeCell ref="A41:H41"/>
    <mergeCell ref="A38:H38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35:H35"/>
    <mergeCell ref="A31:H31"/>
    <mergeCell ref="A15:H15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26:H26"/>
    <mergeCell ref="A27:H27"/>
    <mergeCell ref="A19:H19"/>
    <mergeCell ref="A25:H2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0:M71 J56:K67 J53:M54 L56 L57:M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M11 J48:M50 J7:M10 K11">
      <formula1>0</formula1>
    </dataValidation>
  </dataValidations>
  <pageMargins left="0.7" right="0.7" top="0.75" bottom="0.75" header="0.3" footer="0.3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2"/>
  <sheetViews>
    <sheetView tabSelected="1" view="pageBreakPreview" topLeftCell="A22" zoomScale="110" zoomScaleNormal="100" workbookViewId="0">
      <selection activeCell="I11" sqref="I11"/>
    </sheetView>
  </sheetViews>
  <sheetFormatPr defaultColWidth="9.140625" defaultRowHeight="12.75" x14ac:dyDescent="0.2"/>
  <cols>
    <col min="1" max="7" width="9.140625" style="47"/>
    <col min="8" max="8" width="2.7109375" style="47" customWidth="1"/>
    <col min="9" max="9" width="9.140625" style="47"/>
    <col min="10" max="10" width="11.42578125" style="47" customWidth="1"/>
    <col min="11" max="11" width="12.5703125" style="47" customWidth="1"/>
    <col min="12" max="12" width="10.85546875" style="47" bestFit="1" customWidth="1"/>
    <col min="13" max="16384" width="9.140625" style="47"/>
  </cols>
  <sheetData>
    <row r="1" spans="1:11" ht="12.75" customHeight="1" x14ac:dyDescent="0.2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 x14ac:dyDescent="0.2">
      <c r="A2" s="266" t="s">
        <v>338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x14ac:dyDescent="0.2">
      <c r="A3" s="268" t="s">
        <v>332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 x14ac:dyDescent="0.2">
      <c r="A4" s="267" t="s">
        <v>59</v>
      </c>
      <c r="B4" s="267"/>
      <c r="C4" s="267"/>
      <c r="D4" s="267"/>
      <c r="E4" s="267"/>
      <c r="F4" s="267"/>
      <c r="G4" s="267"/>
      <c r="H4" s="267"/>
      <c r="I4" s="55" t="s">
        <v>279</v>
      </c>
      <c r="J4" s="56" t="s">
        <v>319</v>
      </c>
      <c r="K4" s="56" t="s">
        <v>320</v>
      </c>
    </row>
    <row r="5" spans="1:11" x14ac:dyDescent="0.2">
      <c r="A5" s="262">
        <v>1</v>
      </c>
      <c r="B5" s="262"/>
      <c r="C5" s="262"/>
      <c r="D5" s="262"/>
      <c r="E5" s="262"/>
      <c r="F5" s="262"/>
      <c r="G5" s="262"/>
      <c r="H5" s="262"/>
      <c r="I5" s="57">
        <v>2</v>
      </c>
      <c r="J5" s="58" t="s">
        <v>283</v>
      </c>
      <c r="K5" s="58" t="s">
        <v>284</v>
      </c>
    </row>
    <row r="6" spans="1:11" x14ac:dyDescent="0.2">
      <c r="A6" s="221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x14ac:dyDescent="0.2">
      <c r="A7" s="197" t="s">
        <v>40</v>
      </c>
      <c r="B7" s="198"/>
      <c r="C7" s="198"/>
      <c r="D7" s="198"/>
      <c r="E7" s="198"/>
      <c r="F7" s="198"/>
      <c r="G7" s="198"/>
      <c r="H7" s="198"/>
      <c r="I7" s="1">
        <v>1</v>
      </c>
      <c r="J7" s="129">
        <v>-61599404</v>
      </c>
      <c r="K7" s="129">
        <v>-13176469</v>
      </c>
    </row>
    <row r="8" spans="1:11" x14ac:dyDescent="0.2">
      <c r="A8" s="197" t="s">
        <v>41</v>
      </c>
      <c r="B8" s="198"/>
      <c r="C8" s="198"/>
      <c r="D8" s="198"/>
      <c r="E8" s="198"/>
      <c r="F8" s="198"/>
      <c r="G8" s="198"/>
      <c r="H8" s="198"/>
      <c r="I8" s="1">
        <v>2</v>
      </c>
      <c r="J8" s="129">
        <v>7636060</v>
      </c>
      <c r="K8" s="129">
        <v>8037286</v>
      </c>
    </row>
    <row r="9" spans="1:11" x14ac:dyDescent="0.2">
      <c r="A9" s="197" t="s">
        <v>42</v>
      </c>
      <c r="B9" s="198"/>
      <c r="C9" s="198"/>
      <c r="D9" s="198"/>
      <c r="E9" s="198"/>
      <c r="F9" s="198"/>
      <c r="G9" s="198"/>
      <c r="H9" s="198"/>
      <c r="I9" s="1">
        <v>3</v>
      </c>
      <c r="J9" s="129">
        <v>2391894</v>
      </c>
      <c r="K9" s="129">
        <v>17155510</v>
      </c>
    </row>
    <row r="10" spans="1:11" x14ac:dyDescent="0.2">
      <c r="A10" s="197" t="s">
        <v>43</v>
      </c>
      <c r="B10" s="198"/>
      <c r="C10" s="198"/>
      <c r="D10" s="198"/>
      <c r="E10" s="198"/>
      <c r="F10" s="198"/>
      <c r="G10" s="198"/>
      <c r="H10" s="198"/>
      <c r="I10" s="1">
        <v>4</v>
      </c>
      <c r="J10" s="129"/>
      <c r="K10" s="129"/>
    </row>
    <row r="11" spans="1:11" x14ac:dyDescent="0.2">
      <c r="A11" s="197" t="s">
        <v>44</v>
      </c>
      <c r="B11" s="198"/>
      <c r="C11" s="198"/>
      <c r="D11" s="198"/>
      <c r="E11" s="198"/>
      <c r="F11" s="198"/>
      <c r="G11" s="198"/>
      <c r="H11" s="198"/>
      <c r="I11" s="1">
        <v>5</v>
      </c>
      <c r="J11" s="129"/>
      <c r="K11" s="129"/>
    </row>
    <row r="12" spans="1:11" x14ac:dyDescent="0.2">
      <c r="A12" s="197" t="s">
        <v>51</v>
      </c>
      <c r="B12" s="198"/>
      <c r="C12" s="198"/>
      <c r="D12" s="198"/>
      <c r="E12" s="198"/>
      <c r="F12" s="198"/>
      <c r="G12" s="198"/>
      <c r="H12" s="198"/>
      <c r="I12" s="1">
        <v>6</v>
      </c>
      <c r="J12" s="129">
        <v>54827387</v>
      </c>
      <c r="K12" s="129">
        <v>26284097</v>
      </c>
    </row>
    <row r="13" spans="1:11" x14ac:dyDescent="0.2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122">
        <f>SUM(J7:J12)</f>
        <v>3255937</v>
      </c>
      <c r="K13" s="122">
        <f>SUM(K7:K12)</f>
        <v>38300424</v>
      </c>
    </row>
    <row r="14" spans="1:11" x14ac:dyDescent="0.2">
      <c r="A14" s="197" t="s">
        <v>52</v>
      </c>
      <c r="B14" s="198"/>
      <c r="C14" s="198"/>
      <c r="D14" s="198"/>
      <c r="E14" s="198"/>
      <c r="F14" s="198"/>
      <c r="G14" s="198"/>
      <c r="H14" s="198"/>
      <c r="I14" s="1">
        <v>8</v>
      </c>
      <c r="J14" s="7">
        <v>0</v>
      </c>
      <c r="K14" s="7">
        <v>0</v>
      </c>
    </row>
    <row r="15" spans="1:11" x14ac:dyDescent="0.2">
      <c r="A15" s="197" t="s">
        <v>53</v>
      </c>
      <c r="B15" s="198"/>
      <c r="C15" s="198"/>
      <c r="D15" s="198"/>
      <c r="E15" s="198"/>
      <c r="F15" s="198"/>
      <c r="G15" s="198"/>
      <c r="H15" s="198"/>
      <c r="I15" s="1">
        <v>9</v>
      </c>
      <c r="J15" s="7">
        <v>21318298</v>
      </c>
      <c r="K15" s="7">
        <v>11424191</v>
      </c>
    </row>
    <row r="16" spans="1:11" x14ac:dyDescent="0.2">
      <c r="A16" s="197" t="s">
        <v>54</v>
      </c>
      <c r="B16" s="198"/>
      <c r="C16" s="198"/>
      <c r="D16" s="198"/>
      <c r="E16" s="198"/>
      <c r="F16" s="198"/>
      <c r="G16" s="198"/>
      <c r="H16" s="198"/>
      <c r="I16" s="1">
        <v>10</v>
      </c>
      <c r="J16" s="7">
        <v>0</v>
      </c>
      <c r="K16" s="7">
        <v>0</v>
      </c>
    </row>
    <row r="17" spans="1:11" x14ac:dyDescent="0.2">
      <c r="A17" s="197" t="s">
        <v>55</v>
      </c>
      <c r="B17" s="198"/>
      <c r="C17" s="198"/>
      <c r="D17" s="198"/>
      <c r="E17" s="198"/>
      <c r="F17" s="198"/>
      <c r="G17" s="198"/>
      <c r="H17" s="198"/>
      <c r="I17" s="1">
        <v>11</v>
      </c>
      <c r="J17" s="7"/>
      <c r="K17" s="7">
        <v>12715069</v>
      </c>
    </row>
    <row r="18" spans="1:11" x14ac:dyDescent="0.2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122">
        <f>SUM(J14:J17)</f>
        <v>21318298</v>
      </c>
      <c r="K18" s="122">
        <f>SUM(K14:K17)</f>
        <v>24139260</v>
      </c>
    </row>
    <row r="19" spans="1:11" ht="22.9" customHeight="1" x14ac:dyDescent="0.2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122">
        <v>0</v>
      </c>
      <c r="K19" s="122">
        <f>K13-K18</f>
        <v>14161164</v>
      </c>
    </row>
    <row r="20" spans="1:11" ht="25.9" customHeight="1" x14ac:dyDescent="0.2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122">
        <f>IF(J18&gt;J13,J18-J13,0)</f>
        <v>18062361</v>
      </c>
      <c r="K20" s="122">
        <f>IF(K18&gt;K13,K18-K13,0)</f>
        <v>0</v>
      </c>
    </row>
    <row r="21" spans="1:11" x14ac:dyDescent="0.2">
      <c r="A21" s="221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x14ac:dyDescent="0.2">
      <c r="A22" s="197" t="s">
        <v>178</v>
      </c>
      <c r="B22" s="198"/>
      <c r="C22" s="198"/>
      <c r="D22" s="198"/>
      <c r="E22" s="198"/>
      <c r="F22" s="198"/>
      <c r="G22" s="198"/>
      <c r="H22" s="198"/>
      <c r="I22" s="1">
        <v>15</v>
      </c>
      <c r="J22" s="7">
        <v>547054</v>
      </c>
      <c r="K22" s="7">
        <v>0</v>
      </c>
    </row>
    <row r="23" spans="1:11" x14ac:dyDescent="0.2">
      <c r="A23" s="197" t="s">
        <v>179</v>
      </c>
      <c r="B23" s="198"/>
      <c r="C23" s="198"/>
      <c r="D23" s="198"/>
      <c r="E23" s="198"/>
      <c r="F23" s="198"/>
      <c r="G23" s="198"/>
      <c r="H23" s="198"/>
      <c r="I23" s="1">
        <v>16</v>
      </c>
      <c r="J23" s="7">
        <v>1337838</v>
      </c>
      <c r="K23" s="7">
        <v>0</v>
      </c>
    </row>
    <row r="24" spans="1:11" x14ac:dyDescent="0.2">
      <c r="A24" s="197" t="s">
        <v>180</v>
      </c>
      <c r="B24" s="198"/>
      <c r="C24" s="198"/>
      <c r="D24" s="198"/>
      <c r="E24" s="198"/>
      <c r="F24" s="198"/>
      <c r="G24" s="198"/>
      <c r="H24" s="198"/>
      <c r="I24" s="1">
        <v>17</v>
      </c>
      <c r="J24" s="7">
        <v>968340</v>
      </c>
      <c r="K24" s="7">
        <v>236313</v>
      </c>
    </row>
    <row r="25" spans="1:11" x14ac:dyDescent="0.2">
      <c r="A25" s="197" t="s">
        <v>181</v>
      </c>
      <c r="B25" s="198"/>
      <c r="C25" s="198"/>
      <c r="D25" s="198"/>
      <c r="E25" s="198"/>
      <c r="F25" s="198"/>
      <c r="G25" s="198"/>
      <c r="H25" s="198"/>
      <c r="I25" s="1">
        <v>18</v>
      </c>
      <c r="J25" s="7">
        <v>3542</v>
      </c>
      <c r="K25" s="7">
        <v>0</v>
      </c>
    </row>
    <row r="26" spans="1:11" x14ac:dyDescent="0.2">
      <c r="A26" s="197" t="s">
        <v>182</v>
      </c>
      <c r="B26" s="198"/>
      <c r="C26" s="198"/>
      <c r="D26" s="198"/>
      <c r="E26" s="198"/>
      <c r="F26" s="198"/>
      <c r="G26" s="198"/>
      <c r="H26" s="198"/>
      <c r="I26" s="1">
        <v>19</v>
      </c>
      <c r="J26" s="7">
        <v>25224921</v>
      </c>
      <c r="K26" s="7">
        <v>2741578</v>
      </c>
    </row>
    <row r="27" spans="1:11" x14ac:dyDescent="0.2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122">
        <f>SUM(J22:J26)</f>
        <v>28081695</v>
      </c>
      <c r="K27" s="122">
        <f>SUM(K22:K26)</f>
        <v>2977891</v>
      </c>
    </row>
    <row r="28" spans="1:11" x14ac:dyDescent="0.2">
      <c r="A28" s="197" t="s">
        <v>115</v>
      </c>
      <c r="B28" s="198"/>
      <c r="C28" s="198"/>
      <c r="D28" s="198"/>
      <c r="E28" s="198"/>
      <c r="F28" s="198"/>
      <c r="G28" s="198"/>
      <c r="H28" s="198"/>
      <c r="I28" s="1">
        <v>21</v>
      </c>
      <c r="J28" s="7">
        <v>2239031</v>
      </c>
      <c r="K28" s="7">
        <v>4422435</v>
      </c>
    </row>
    <row r="29" spans="1:11" x14ac:dyDescent="0.2">
      <c r="A29" s="197" t="s">
        <v>116</v>
      </c>
      <c r="B29" s="198"/>
      <c r="C29" s="198"/>
      <c r="D29" s="198"/>
      <c r="E29" s="198"/>
      <c r="F29" s="198"/>
      <c r="G29" s="198"/>
      <c r="H29" s="198"/>
      <c r="I29" s="1">
        <v>22</v>
      </c>
      <c r="J29" s="7">
        <v>1732000</v>
      </c>
      <c r="K29" s="7">
        <v>1130524</v>
      </c>
    </row>
    <row r="30" spans="1:11" x14ac:dyDescent="0.2">
      <c r="A30" s="197" t="s">
        <v>16</v>
      </c>
      <c r="B30" s="198"/>
      <c r="C30" s="198"/>
      <c r="D30" s="198"/>
      <c r="E30" s="198"/>
      <c r="F30" s="198"/>
      <c r="G30" s="198"/>
      <c r="H30" s="198"/>
      <c r="I30" s="1">
        <v>23</v>
      </c>
      <c r="J30" s="7">
        <v>1937071</v>
      </c>
      <c r="K30" s="7">
        <v>6138906</v>
      </c>
    </row>
    <row r="31" spans="1:11" x14ac:dyDescent="0.2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125">
        <f>SUM(J28:J30)</f>
        <v>5908102</v>
      </c>
      <c r="K31" s="125">
        <f>SUM(K28:K30)</f>
        <v>11691865</v>
      </c>
    </row>
    <row r="32" spans="1:11" ht="25.15" customHeight="1" x14ac:dyDescent="0.2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125">
        <f>IF(J27&gt;J31,J27-J31,0)</f>
        <v>22173593</v>
      </c>
      <c r="K32" s="125">
        <f>IF(K27&gt;K31,K27-K31,0)</f>
        <v>0</v>
      </c>
    </row>
    <row r="33" spans="1:11" ht="25.15" customHeight="1" x14ac:dyDescent="0.2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125">
        <f>IF(J31&gt;J27,J31-J27,0)</f>
        <v>0</v>
      </c>
      <c r="K33" s="125">
        <f>IF(K31&gt;K27,K31-K27,0)</f>
        <v>8713974</v>
      </c>
    </row>
    <row r="34" spans="1:11" x14ac:dyDescent="0.2">
      <c r="A34" s="221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x14ac:dyDescent="0.2">
      <c r="A35" s="197" t="s">
        <v>174</v>
      </c>
      <c r="B35" s="198"/>
      <c r="C35" s="198"/>
      <c r="D35" s="198"/>
      <c r="E35" s="198"/>
      <c r="F35" s="198"/>
      <c r="G35" s="198"/>
      <c r="H35" s="198"/>
      <c r="I35" s="1">
        <v>27</v>
      </c>
      <c r="J35" s="7">
        <v>0</v>
      </c>
      <c r="K35" s="7">
        <v>0</v>
      </c>
    </row>
    <row r="36" spans="1:11" x14ac:dyDescent="0.2">
      <c r="A36" s="197" t="s">
        <v>29</v>
      </c>
      <c r="B36" s="198"/>
      <c r="C36" s="198"/>
      <c r="D36" s="198"/>
      <c r="E36" s="198"/>
      <c r="F36" s="198"/>
      <c r="G36" s="198"/>
      <c r="H36" s="198"/>
      <c r="I36" s="1">
        <v>28</v>
      </c>
      <c r="J36" s="7">
        <v>3828043</v>
      </c>
      <c r="K36" s="7">
        <v>826126</v>
      </c>
    </row>
    <row r="37" spans="1:11" x14ac:dyDescent="0.2">
      <c r="A37" s="197" t="s">
        <v>30</v>
      </c>
      <c r="B37" s="198"/>
      <c r="C37" s="198"/>
      <c r="D37" s="198"/>
      <c r="E37" s="198"/>
      <c r="F37" s="198"/>
      <c r="G37" s="198"/>
      <c r="H37" s="198"/>
      <c r="I37" s="1">
        <v>29</v>
      </c>
      <c r="J37" s="7">
        <v>0</v>
      </c>
      <c r="K37" s="7">
        <v>0</v>
      </c>
    </row>
    <row r="38" spans="1:11" x14ac:dyDescent="0.2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122">
        <f>SUM(J35:J37)</f>
        <v>3828043</v>
      </c>
      <c r="K38" s="122">
        <f>SUM(K35:K37)</f>
        <v>826126</v>
      </c>
    </row>
    <row r="39" spans="1:11" x14ac:dyDescent="0.2">
      <c r="A39" s="197" t="s">
        <v>31</v>
      </c>
      <c r="B39" s="198"/>
      <c r="C39" s="198"/>
      <c r="D39" s="198"/>
      <c r="E39" s="198"/>
      <c r="F39" s="198"/>
      <c r="G39" s="198"/>
      <c r="H39" s="198"/>
      <c r="I39" s="1">
        <v>31</v>
      </c>
      <c r="J39" s="7">
        <v>1337203</v>
      </c>
      <c r="K39" s="7">
        <v>1610595</v>
      </c>
    </row>
    <row r="40" spans="1:11" x14ac:dyDescent="0.2">
      <c r="A40" s="197" t="s">
        <v>32</v>
      </c>
      <c r="B40" s="198"/>
      <c r="C40" s="198"/>
      <c r="D40" s="198"/>
      <c r="E40" s="198"/>
      <c r="F40" s="198"/>
      <c r="G40" s="198"/>
      <c r="H40" s="198"/>
      <c r="I40" s="1">
        <v>32</v>
      </c>
      <c r="J40" s="7">
        <v>0</v>
      </c>
      <c r="K40" s="7">
        <v>0</v>
      </c>
    </row>
    <row r="41" spans="1:11" x14ac:dyDescent="0.2">
      <c r="A41" s="197" t="s">
        <v>33</v>
      </c>
      <c r="B41" s="198"/>
      <c r="C41" s="198"/>
      <c r="D41" s="198"/>
      <c r="E41" s="198"/>
      <c r="F41" s="198"/>
      <c r="G41" s="198"/>
      <c r="H41" s="198"/>
      <c r="I41" s="1">
        <v>33</v>
      </c>
      <c r="J41" s="7">
        <v>551870</v>
      </c>
      <c r="K41" s="7">
        <v>325170</v>
      </c>
    </row>
    <row r="42" spans="1:11" x14ac:dyDescent="0.2">
      <c r="A42" s="197" t="s">
        <v>34</v>
      </c>
      <c r="B42" s="198"/>
      <c r="C42" s="198"/>
      <c r="D42" s="198"/>
      <c r="E42" s="198"/>
      <c r="F42" s="198"/>
      <c r="G42" s="198"/>
      <c r="H42" s="198"/>
      <c r="I42" s="1">
        <v>34</v>
      </c>
      <c r="J42" s="7">
        <v>0</v>
      </c>
      <c r="K42" s="7">
        <v>2268167</v>
      </c>
    </row>
    <row r="43" spans="1:11" x14ac:dyDescent="0.2">
      <c r="A43" s="197" t="s">
        <v>35</v>
      </c>
      <c r="B43" s="198"/>
      <c r="C43" s="198"/>
      <c r="D43" s="198"/>
      <c r="E43" s="198"/>
      <c r="F43" s="198"/>
      <c r="G43" s="198"/>
      <c r="H43" s="198"/>
      <c r="I43" s="1">
        <v>35</v>
      </c>
      <c r="J43" s="7">
        <v>2947468</v>
      </c>
      <c r="K43" s="7">
        <v>0</v>
      </c>
    </row>
    <row r="44" spans="1:11" x14ac:dyDescent="0.2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122">
        <f>SUM(J39:J43)</f>
        <v>4836541</v>
      </c>
      <c r="K44" s="122">
        <f>SUM(K39:K43)</f>
        <v>4203932</v>
      </c>
    </row>
    <row r="45" spans="1:11" ht="23.45" customHeight="1" x14ac:dyDescent="0.2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122">
        <f>IF(J38&gt;J44,J38-J44,0)</f>
        <v>0</v>
      </c>
      <c r="K45" s="122">
        <f>IF(K38&gt;K44,K38-K44,0)</f>
        <v>0</v>
      </c>
    </row>
    <row r="46" spans="1:11" ht="23.45" customHeight="1" x14ac:dyDescent="0.2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122">
        <f>IF(J44&gt;J38,J44-J38,0)</f>
        <v>1008498</v>
      </c>
      <c r="K46" s="122">
        <f>IF(K44&gt;K38,K44-K38,0)</f>
        <v>3377806</v>
      </c>
    </row>
    <row r="47" spans="1:11" x14ac:dyDescent="0.2">
      <c r="A47" s="197" t="s">
        <v>70</v>
      </c>
      <c r="B47" s="198"/>
      <c r="C47" s="198"/>
      <c r="D47" s="198"/>
      <c r="E47" s="198"/>
      <c r="F47" s="198"/>
      <c r="G47" s="198"/>
      <c r="H47" s="198"/>
      <c r="I47" s="1">
        <v>39</v>
      </c>
      <c r="J47" s="48">
        <f>IF(J19-J20+J32-J33+J45-J46&gt;0,J19-J20+J32-J33+J45-J46,0)</f>
        <v>3102734</v>
      </c>
      <c r="K47" s="48">
        <v>0</v>
      </c>
    </row>
    <row r="48" spans="1:11" x14ac:dyDescent="0.2">
      <c r="A48" s="197" t="s">
        <v>71</v>
      </c>
      <c r="B48" s="198"/>
      <c r="C48" s="198"/>
      <c r="D48" s="198"/>
      <c r="E48" s="198"/>
      <c r="F48" s="198"/>
      <c r="G48" s="198"/>
      <c r="H48" s="198"/>
      <c r="I48" s="1">
        <v>40</v>
      </c>
      <c r="J48" s="48">
        <f>IF(J20-J19+J33-J32+J46-J45&gt;0,J20-J19+J33-J32+J46-J45,0)</f>
        <v>0</v>
      </c>
      <c r="K48" s="48">
        <v>1542743</v>
      </c>
    </row>
    <row r="49" spans="1:12" x14ac:dyDescent="0.2">
      <c r="A49" s="197" t="s">
        <v>161</v>
      </c>
      <c r="B49" s="198"/>
      <c r="C49" s="198"/>
      <c r="D49" s="198"/>
      <c r="E49" s="198"/>
      <c r="F49" s="198"/>
      <c r="G49" s="198"/>
      <c r="H49" s="198"/>
      <c r="I49" s="1">
        <v>41</v>
      </c>
      <c r="J49" s="7">
        <v>430996</v>
      </c>
      <c r="K49" s="123">
        <v>3533730</v>
      </c>
    </row>
    <row r="50" spans="1:12" x14ac:dyDescent="0.2">
      <c r="A50" s="197" t="s">
        <v>175</v>
      </c>
      <c r="B50" s="198"/>
      <c r="C50" s="198"/>
      <c r="D50" s="198"/>
      <c r="E50" s="198"/>
      <c r="F50" s="198"/>
      <c r="G50" s="198"/>
      <c r="H50" s="198"/>
      <c r="I50" s="1">
        <v>42</v>
      </c>
      <c r="J50" s="7">
        <v>3102734</v>
      </c>
      <c r="K50" s="7">
        <v>2069384</v>
      </c>
      <c r="L50" s="120"/>
    </row>
    <row r="51" spans="1:12" x14ac:dyDescent="0.2">
      <c r="A51" s="197" t="s">
        <v>176</v>
      </c>
      <c r="B51" s="198"/>
      <c r="C51" s="198"/>
      <c r="D51" s="198"/>
      <c r="E51" s="198"/>
      <c r="F51" s="198"/>
      <c r="G51" s="198"/>
      <c r="H51" s="198"/>
      <c r="I51" s="1">
        <v>43</v>
      </c>
      <c r="J51" s="7"/>
      <c r="K51" s="7"/>
      <c r="L51" s="120"/>
    </row>
    <row r="52" spans="1:12" x14ac:dyDescent="0.2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126">
        <f>J49+J50-J51</f>
        <v>3533730</v>
      </c>
      <c r="K52" s="126">
        <f>K49+K50-K51</f>
        <v>5603114</v>
      </c>
    </row>
  </sheetData>
  <mergeCells count="52">
    <mergeCell ref="A46:H46"/>
    <mergeCell ref="A44:H44"/>
    <mergeCell ref="A47:H47"/>
    <mergeCell ref="A52:H52"/>
    <mergeCell ref="A48:H48"/>
    <mergeCell ref="A49:H49"/>
    <mergeCell ref="A50:H50"/>
    <mergeCell ref="A51:H51"/>
    <mergeCell ref="A28:H28"/>
    <mergeCell ref="A29:H29"/>
    <mergeCell ref="A42:H42"/>
    <mergeCell ref="A33:H33"/>
    <mergeCell ref="A34:K34"/>
    <mergeCell ref="A43:H43"/>
    <mergeCell ref="A36:H36"/>
    <mergeCell ref="A45:H45"/>
    <mergeCell ref="A30:H30"/>
    <mergeCell ref="A38:H38"/>
    <mergeCell ref="A37:H37"/>
    <mergeCell ref="A39:H39"/>
    <mergeCell ref="A40:H40"/>
    <mergeCell ref="A32:H32"/>
    <mergeCell ref="A35:H35"/>
    <mergeCell ref="A41:H41"/>
    <mergeCell ref="A31:H31"/>
    <mergeCell ref="A25:H25"/>
    <mergeCell ref="A26:H26"/>
    <mergeCell ref="A27:H27"/>
    <mergeCell ref="A24:H24"/>
    <mergeCell ref="A18:H18"/>
    <mergeCell ref="A21:K21"/>
    <mergeCell ref="A19:H19"/>
    <mergeCell ref="A14:H14"/>
    <mergeCell ref="A15:H15"/>
    <mergeCell ref="A17:H17"/>
    <mergeCell ref="A23:H23"/>
    <mergeCell ref="A20:H20"/>
    <mergeCell ref="A22:H22"/>
    <mergeCell ref="A16:H16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5:H5"/>
    <mergeCell ref="A6:K6"/>
    <mergeCell ref="A7:H7"/>
    <mergeCell ref="A8:H8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9:K43 J49:K51 J28:K30 J14:K17 J35:K37 J22:K26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44:K48 J13:K13 J38:K38 J27:K27 J52:K52">
      <formula1>0</formula1>
    </dataValidation>
  </dataValidations>
  <pageMargins left="0.7" right="0.7" top="0.75" bottom="0.75" header="0.3" footer="0.3"/>
  <pageSetup paperSize="9" scale="8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I11" sqref="I11"/>
    </sheetView>
  </sheetViews>
  <sheetFormatPr defaultColWidth="9.140625" defaultRowHeight="12.75" x14ac:dyDescent="0.2"/>
  <cols>
    <col min="1" max="4" width="9.140625" style="65"/>
    <col min="5" max="5" width="10.42578125" style="65" bestFit="1" customWidth="1"/>
    <col min="6" max="9" width="9.140625" style="65"/>
    <col min="10" max="11" width="13.5703125" style="65" customWidth="1"/>
    <col min="12" max="13" width="9.140625" style="65"/>
    <col min="14" max="14" width="9.140625" style="65" customWidth="1"/>
    <col min="15" max="16384" width="9.140625" style="65"/>
  </cols>
  <sheetData>
    <row r="1" spans="1:12" x14ac:dyDescent="0.2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4"/>
    </row>
    <row r="2" spans="1:12" ht="15.75" x14ac:dyDescent="0.2">
      <c r="A2" s="38"/>
      <c r="B2" s="63"/>
      <c r="C2" s="277" t="s">
        <v>282</v>
      </c>
      <c r="D2" s="277"/>
      <c r="E2" s="66">
        <v>42736</v>
      </c>
      <c r="F2" s="39" t="s">
        <v>250</v>
      </c>
      <c r="G2" s="278">
        <v>43100</v>
      </c>
      <c r="H2" s="279"/>
      <c r="I2" s="63"/>
      <c r="J2" s="63"/>
      <c r="K2" s="63"/>
      <c r="L2" s="67"/>
    </row>
    <row r="3" spans="1:12" ht="23.25" x14ac:dyDescent="0.2">
      <c r="A3" s="280" t="s">
        <v>59</v>
      </c>
      <c r="B3" s="280"/>
      <c r="C3" s="280"/>
      <c r="D3" s="280"/>
      <c r="E3" s="280"/>
      <c r="F3" s="280"/>
      <c r="G3" s="280"/>
      <c r="H3" s="280"/>
      <c r="I3" s="69" t="s">
        <v>305</v>
      </c>
      <c r="J3" s="70" t="s">
        <v>150</v>
      </c>
      <c r="K3" s="70" t="s">
        <v>151</v>
      </c>
    </row>
    <row r="4" spans="1:12" x14ac:dyDescent="0.2">
      <c r="A4" s="281">
        <v>1</v>
      </c>
      <c r="B4" s="281"/>
      <c r="C4" s="281"/>
      <c r="D4" s="281"/>
      <c r="E4" s="281"/>
      <c r="F4" s="281"/>
      <c r="G4" s="281"/>
      <c r="H4" s="281"/>
      <c r="I4" s="72">
        <v>2</v>
      </c>
      <c r="J4" s="71" t="s">
        <v>283</v>
      </c>
      <c r="K4" s="71" t="s">
        <v>284</v>
      </c>
    </row>
    <row r="5" spans="1:12" x14ac:dyDescent="0.2">
      <c r="A5" s="273" t="s">
        <v>285</v>
      </c>
      <c r="B5" s="274"/>
      <c r="C5" s="274"/>
      <c r="D5" s="274"/>
      <c r="E5" s="274"/>
      <c r="F5" s="274"/>
      <c r="G5" s="274"/>
      <c r="H5" s="274"/>
      <c r="I5" s="40">
        <v>1</v>
      </c>
      <c r="J5" s="7">
        <v>116604710</v>
      </c>
      <c r="K5" s="6">
        <v>116604710</v>
      </c>
    </row>
    <row r="6" spans="1:12" x14ac:dyDescent="0.2">
      <c r="A6" s="273" t="s">
        <v>286</v>
      </c>
      <c r="B6" s="274"/>
      <c r="C6" s="274"/>
      <c r="D6" s="274"/>
      <c r="E6" s="274"/>
      <c r="F6" s="274"/>
      <c r="G6" s="274"/>
      <c r="H6" s="274"/>
      <c r="I6" s="40">
        <v>2</v>
      </c>
      <c r="J6" s="7"/>
      <c r="K6" s="7">
        <v>-255383</v>
      </c>
    </row>
    <row r="7" spans="1:12" x14ac:dyDescent="0.2">
      <c r="A7" s="273" t="s">
        <v>287</v>
      </c>
      <c r="B7" s="274"/>
      <c r="C7" s="274"/>
      <c r="D7" s="274"/>
      <c r="E7" s="274"/>
      <c r="F7" s="274"/>
      <c r="G7" s="274"/>
      <c r="H7" s="274"/>
      <c r="I7" s="40">
        <v>3</v>
      </c>
      <c r="J7" s="48">
        <v>0</v>
      </c>
      <c r="K7" s="7">
        <v>-1750107</v>
      </c>
    </row>
    <row r="8" spans="1:12" x14ac:dyDescent="0.2">
      <c r="A8" s="273" t="s">
        <v>288</v>
      </c>
      <c r="B8" s="274"/>
      <c r="C8" s="274"/>
      <c r="D8" s="274"/>
      <c r="E8" s="274"/>
      <c r="F8" s="274"/>
      <c r="G8" s="274"/>
      <c r="H8" s="274"/>
      <c r="I8" s="40">
        <v>4</v>
      </c>
      <c r="J8" s="7">
        <v>-223342724</v>
      </c>
      <c r="K8" s="7">
        <v>-280712580</v>
      </c>
    </row>
    <row r="9" spans="1:12" x14ac:dyDescent="0.2">
      <c r="A9" s="273" t="s">
        <v>289</v>
      </c>
      <c r="B9" s="274"/>
      <c r="C9" s="274"/>
      <c r="D9" s="274"/>
      <c r="E9" s="274"/>
      <c r="F9" s="274"/>
      <c r="G9" s="274"/>
      <c r="H9" s="274"/>
      <c r="I9" s="40">
        <v>5</v>
      </c>
      <c r="J9" s="7">
        <v>-60686367</v>
      </c>
      <c r="K9" s="7">
        <v>-12382267</v>
      </c>
    </row>
    <row r="10" spans="1:12" x14ac:dyDescent="0.2">
      <c r="A10" s="273" t="s">
        <v>290</v>
      </c>
      <c r="B10" s="274"/>
      <c r="C10" s="274"/>
      <c r="D10" s="274"/>
      <c r="E10" s="274"/>
      <c r="F10" s="274"/>
      <c r="G10" s="274"/>
      <c r="H10" s="274"/>
      <c r="I10" s="40">
        <v>6</v>
      </c>
      <c r="J10" s="7">
        <v>137678337</v>
      </c>
      <c r="K10" s="7">
        <v>118859998</v>
      </c>
    </row>
    <row r="11" spans="1:12" x14ac:dyDescent="0.2">
      <c r="A11" s="273" t="s">
        <v>291</v>
      </c>
      <c r="B11" s="274"/>
      <c r="C11" s="274"/>
      <c r="D11" s="274"/>
      <c r="E11" s="274"/>
      <c r="F11" s="274"/>
      <c r="G11" s="274"/>
      <c r="H11" s="274"/>
      <c r="I11" s="40">
        <v>7</v>
      </c>
      <c r="J11" s="7">
        <v>0</v>
      </c>
      <c r="K11" s="7">
        <v>0</v>
      </c>
    </row>
    <row r="12" spans="1:12" x14ac:dyDescent="0.2">
      <c r="A12" s="273" t="s">
        <v>292</v>
      </c>
      <c r="B12" s="274"/>
      <c r="C12" s="274"/>
      <c r="D12" s="274"/>
      <c r="E12" s="274"/>
      <c r="F12" s="274"/>
      <c r="G12" s="274"/>
      <c r="H12" s="274"/>
      <c r="I12" s="40">
        <v>8</v>
      </c>
      <c r="J12" s="7">
        <v>0</v>
      </c>
      <c r="K12" s="7">
        <v>0</v>
      </c>
    </row>
    <row r="13" spans="1:12" x14ac:dyDescent="0.2">
      <c r="A13" s="273" t="s">
        <v>293</v>
      </c>
      <c r="B13" s="274"/>
      <c r="C13" s="274"/>
      <c r="D13" s="274"/>
      <c r="E13" s="274"/>
      <c r="F13" s="274"/>
      <c r="G13" s="274"/>
      <c r="H13" s="274"/>
      <c r="I13" s="40">
        <v>9</v>
      </c>
      <c r="J13" s="7">
        <v>0</v>
      </c>
      <c r="K13" s="7">
        <v>0</v>
      </c>
    </row>
    <row r="14" spans="1:12" x14ac:dyDescent="0.2">
      <c r="A14" s="275" t="s">
        <v>294</v>
      </c>
      <c r="B14" s="276"/>
      <c r="C14" s="276"/>
      <c r="D14" s="276"/>
      <c r="E14" s="276"/>
      <c r="F14" s="276"/>
      <c r="G14" s="276"/>
      <c r="H14" s="276"/>
      <c r="I14" s="40">
        <v>10</v>
      </c>
      <c r="J14" s="122">
        <f>SUM(J5:J13)</f>
        <v>-29746044</v>
      </c>
      <c r="K14" s="122">
        <f>SUM(K5:K13)</f>
        <v>-59635629</v>
      </c>
    </row>
    <row r="15" spans="1:12" x14ac:dyDescent="0.2">
      <c r="A15" s="273" t="s">
        <v>295</v>
      </c>
      <c r="B15" s="274"/>
      <c r="C15" s="274"/>
      <c r="D15" s="274"/>
      <c r="E15" s="274"/>
      <c r="F15" s="274"/>
      <c r="G15" s="274"/>
      <c r="H15" s="274"/>
      <c r="I15" s="40">
        <v>11</v>
      </c>
      <c r="J15" s="7"/>
      <c r="K15" s="7"/>
    </row>
    <row r="16" spans="1:12" x14ac:dyDescent="0.2">
      <c r="A16" s="273" t="s">
        <v>296</v>
      </c>
      <c r="B16" s="274"/>
      <c r="C16" s="274"/>
      <c r="D16" s="274"/>
      <c r="E16" s="274"/>
      <c r="F16" s="274"/>
      <c r="G16" s="274"/>
      <c r="H16" s="274"/>
      <c r="I16" s="40">
        <v>12</v>
      </c>
      <c r="J16" s="7"/>
      <c r="K16" s="7"/>
    </row>
    <row r="17" spans="1:11" x14ac:dyDescent="0.2">
      <c r="A17" s="273" t="s">
        <v>297</v>
      </c>
      <c r="B17" s="274"/>
      <c r="C17" s="274"/>
      <c r="D17" s="274"/>
      <c r="E17" s="274"/>
      <c r="F17" s="274"/>
      <c r="G17" s="274"/>
      <c r="H17" s="274"/>
      <c r="I17" s="40">
        <v>13</v>
      </c>
      <c r="J17" s="7"/>
      <c r="K17" s="7"/>
    </row>
    <row r="18" spans="1:11" x14ac:dyDescent="0.2">
      <c r="A18" s="273" t="s">
        <v>298</v>
      </c>
      <c r="B18" s="274"/>
      <c r="C18" s="274"/>
      <c r="D18" s="274"/>
      <c r="E18" s="274"/>
      <c r="F18" s="274"/>
      <c r="G18" s="274"/>
      <c r="H18" s="274"/>
      <c r="I18" s="40">
        <v>14</v>
      </c>
      <c r="J18" s="7"/>
      <c r="K18" s="7"/>
    </row>
    <row r="19" spans="1:11" x14ac:dyDescent="0.2">
      <c r="A19" s="273" t="s">
        <v>299</v>
      </c>
      <c r="B19" s="274"/>
      <c r="C19" s="274"/>
      <c r="D19" s="274"/>
      <c r="E19" s="274"/>
      <c r="F19" s="274"/>
      <c r="G19" s="274"/>
      <c r="H19" s="274"/>
      <c r="I19" s="40">
        <v>15</v>
      </c>
      <c r="J19" s="7"/>
      <c r="K19" s="7"/>
    </row>
    <row r="20" spans="1:11" x14ac:dyDescent="0.2">
      <c r="A20" s="273" t="s">
        <v>300</v>
      </c>
      <c r="B20" s="274"/>
      <c r="C20" s="274"/>
      <c r="D20" s="274"/>
      <c r="E20" s="274"/>
      <c r="F20" s="274"/>
      <c r="G20" s="274"/>
      <c r="H20" s="274"/>
      <c r="I20" s="40">
        <v>16</v>
      </c>
      <c r="J20" s="7"/>
      <c r="K20" s="7"/>
    </row>
    <row r="21" spans="1:11" x14ac:dyDescent="0.2">
      <c r="A21" s="275" t="s">
        <v>301</v>
      </c>
      <c r="B21" s="276"/>
      <c r="C21" s="276"/>
      <c r="D21" s="276"/>
      <c r="E21" s="276"/>
      <c r="F21" s="276"/>
      <c r="G21" s="276"/>
      <c r="H21" s="276"/>
      <c r="I21" s="40">
        <v>17</v>
      </c>
      <c r="J21" s="51">
        <f>SUM(J15:J20)</f>
        <v>0</v>
      </c>
      <c r="K21" s="51">
        <f>SUM(K15:K20)</f>
        <v>0</v>
      </c>
    </row>
    <row r="22" spans="1:11" x14ac:dyDescent="0.2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x14ac:dyDescent="0.2">
      <c r="A23" s="284" t="s">
        <v>302</v>
      </c>
      <c r="B23" s="285"/>
      <c r="C23" s="285"/>
      <c r="D23" s="285"/>
      <c r="E23" s="285"/>
      <c r="F23" s="285"/>
      <c r="G23" s="285"/>
      <c r="H23" s="285"/>
      <c r="I23" s="42">
        <v>18</v>
      </c>
      <c r="J23" s="41"/>
      <c r="K23" s="41"/>
    </row>
    <row r="24" spans="1:11" ht="17.25" customHeight="1" x14ac:dyDescent="0.2">
      <c r="A24" s="290" t="s">
        <v>303</v>
      </c>
      <c r="B24" s="291"/>
      <c r="C24" s="291"/>
      <c r="D24" s="291"/>
      <c r="E24" s="291"/>
      <c r="F24" s="291"/>
      <c r="G24" s="291"/>
      <c r="H24" s="291"/>
      <c r="I24" s="43">
        <v>19</v>
      </c>
      <c r="J24" s="68"/>
      <c r="K24" s="68"/>
    </row>
    <row r="25" spans="1:11" ht="30" customHeight="1" x14ac:dyDescent="0.2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 J8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4"/>
  <sheetViews>
    <sheetView view="pageBreakPreview" zoomScale="110" zoomScaleNormal="100" workbookViewId="0">
      <selection activeCell="I11" sqref="I11"/>
    </sheetView>
  </sheetViews>
  <sheetFormatPr defaultColWidth="9.140625" defaultRowHeight="12.75" x14ac:dyDescent="0.2"/>
  <cols>
    <col min="1" max="16384" width="9.140625" style="47"/>
  </cols>
  <sheetData>
    <row r="1" spans="1:11" ht="12.75" customHeight="1" x14ac:dyDescent="0.2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 x14ac:dyDescent="0.2">
      <c r="A2" s="292" t="s">
        <v>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x14ac:dyDescent="0.2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 x14ac:dyDescent="0.2">
      <c r="A4" s="267" t="s">
        <v>59</v>
      </c>
      <c r="B4" s="267"/>
      <c r="C4" s="267"/>
      <c r="D4" s="267"/>
      <c r="E4" s="267"/>
      <c r="F4" s="267"/>
      <c r="G4" s="267"/>
      <c r="H4" s="267"/>
      <c r="I4" s="55" t="s">
        <v>279</v>
      </c>
      <c r="J4" s="56" t="s">
        <v>319</v>
      </c>
      <c r="K4" s="56" t="s">
        <v>320</v>
      </c>
    </row>
    <row r="5" spans="1:11" x14ac:dyDescent="0.2">
      <c r="A5" s="294">
        <v>1</v>
      </c>
      <c r="B5" s="294"/>
      <c r="C5" s="294"/>
      <c r="D5" s="294"/>
      <c r="E5" s="294"/>
      <c r="F5" s="294"/>
      <c r="G5" s="294"/>
      <c r="H5" s="294"/>
      <c r="I5" s="61">
        <v>2</v>
      </c>
      <c r="J5" s="62" t="s">
        <v>283</v>
      </c>
      <c r="K5" s="62" t="s">
        <v>284</v>
      </c>
    </row>
    <row r="6" spans="1:11" x14ac:dyDescent="0.2">
      <c r="A6" s="221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x14ac:dyDescent="0.2">
      <c r="A7" s="197" t="s">
        <v>199</v>
      </c>
      <c r="B7" s="198"/>
      <c r="C7" s="198"/>
      <c r="D7" s="198"/>
      <c r="E7" s="198"/>
      <c r="F7" s="198"/>
      <c r="G7" s="198"/>
      <c r="H7" s="198"/>
      <c r="I7" s="1">
        <v>1</v>
      </c>
      <c r="J7" s="5"/>
      <c r="K7" s="7"/>
    </row>
    <row r="8" spans="1:11" x14ac:dyDescent="0.2">
      <c r="A8" s="197" t="s">
        <v>119</v>
      </c>
      <c r="B8" s="198"/>
      <c r="C8" s="198"/>
      <c r="D8" s="198"/>
      <c r="E8" s="198"/>
      <c r="F8" s="198"/>
      <c r="G8" s="198"/>
      <c r="H8" s="198"/>
      <c r="I8" s="1">
        <v>2</v>
      </c>
      <c r="J8" s="5"/>
      <c r="K8" s="7"/>
    </row>
    <row r="9" spans="1:11" x14ac:dyDescent="0.2">
      <c r="A9" s="197" t="s">
        <v>120</v>
      </c>
      <c r="B9" s="198"/>
      <c r="C9" s="198"/>
      <c r="D9" s="198"/>
      <c r="E9" s="198"/>
      <c r="F9" s="198"/>
      <c r="G9" s="198"/>
      <c r="H9" s="198"/>
      <c r="I9" s="1">
        <v>3</v>
      </c>
      <c r="J9" s="5"/>
      <c r="K9" s="7"/>
    </row>
    <row r="10" spans="1:11" x14ac:dyDescent="0.2">
      <c r="A10" s="197" t="s">
        <v>121</v>
      </c>
      <c r="B10" s="198"/>
      <c r="C10" s="198"/>
      <c r="D10" s="198"/>
      <c r="E10" s="198"/>
      <c r="F10" s="198"/>
      <c r="G10" s="198"/>
      <c r="H10" s="198"/>
      <c r="I10" s="1">
        <v>4</v>
      </c>
      <c r="J10" s="5"/>
      <c r="K10" s="7"/>
    </row>
    <row r="11" spans="1:11" x14ac:dyDescent="0.2">
      <c r="A11" s="197" t="s">
        <v>122</v>
      </c>
      <c r="B11" s="198"/>
      <c r="C11" s="198"/>
      <c r="D11" s="198"/>
      <c r="E11" s="198"/>
      <c r="F11" s="198"/>
      <c r="G11" s="198"/>
      <c r="H11" s="198"/>
      <c r="I11" s="1">
        <v>5</v>
      </c>
      <c r="J11" s="5"/>
      <c r="K11" s="7"/>
    </row>
    <row r="12" spans="1:11" x14ac:dyDescent="0.2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53">
        <f>SUM(J7:J11)</f>
        <v>0</v>
      </c>
      <c r="K12" s="48">
        <f>SUM(K7:K11)</f>
        <v>0</v>
      </c>
    </row>
    <row r="13" spans="1:11" x14ac:dyDescent="0.2">
      <c r="A13" s="197" t="s">
        <v>123</v>
      </c>
      <c r="B13" s="198"/>
      <c r="C13" s="198"/>
      <c r="D13" s="198"/>
      <c r="E13" s="198"/>
      <c r="F13" s="198"/>
      <c r="G13" s="198"/>
      <c r="H13" s="198"/>
      <c r="I13" s="1">
        <v>7</v>
      </c>
      <c r="J13" s="5"/>
      <c r="K13" s="7"/>
    </row>
    <row r="14" spans="1:11" x14ac:dyDescent="0.2">
      <c r="A14" s="197" t="s">
        <v>124</v>
      </c>
      <c r="B14" s="198"/>
      <c r="C14" s="198"/>
      <c r="D14" s="198"/>
      <c r="E14" s="198"/>
      <c r="F14" s="198"/>
      <c r="G14" s="198"/>
      <c r="H14" s="198"/>
      <c r="I14" s="1">
        <v>8</v>
      </c>
      <c r="J14" s="5"/>
      <c r="K14" s="7"/>
    </row>
    <row r="15" spans="1:11" x14ac:dyDescent="0.2">
      <c r="A15" s="197" t="s">
        <v>125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/>
    </row>
    <row r="16" spans="1:11" x14ac:dyDescent="0.2">
      <c r="A16" s="197" t="s">
        <v>126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/>
    </row>
    <row r="17" spans="1:11" x14ac:dyDescent="0.2">
      <c r="A17" s="197" t="s">
        <v>127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/>
      <c r="K17" s="7"/>
    </row>
    <row r="18" spans="1:11" x14ac:dyDescent="0.2">
      <c r="A18" s="197" t="s">
        <v>128</v>
      </c>
      <c r="B18" s="198"/>
      <c r="C18" s="198"/>
      <c r="D18" s="198"/>
      <c r="E18" s="198"/>
      <c r="F18" s="198"/>
      <c r="G18" s="198"/>
      <c r="H18" s="198"/>
      <c r="I18" s="1">
        <v>12</v>
      </c>
      <c r="J18" s="5"/>
      <c r="K18" s="7"/>
    </row>
    <row r="19" spans="1:11" x14ac:dyDescent="0.2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53">
        <f>SUM(J13:J18)</f>
        <v>0</v>
      </c>
      <c r="K19" s="48">
        <f>SUM(K13:K18)</f>
        <v>0</v>
      </c>
    </row>
    <row r="20" spans="1:11" x14ac:dyDescent="0.2">
      <c r="A20" s="204" t="s">
        <v>108</v>
      </c>
      <c r="B20" s="295"/>
      <c r="C20" s="295"/>
      <c r="D20" s="295"/>
      <c r="E20" s="295"/>
      <c r="F20" s="295"/>
      <c r="G20" s="295"/>
      <c r="H20" s="296"/>
      <c r="I20" s="1">
        <v>14</v>
      </c>
      <c r="J20" s="53">
        <f>IF(J12&gt;J19,J12-J19,0)</f>
        <v>0</v>
      </c>
      <c r="K20" s="48">
        <f>IF(K12&gt;K19,K12-K19,0)</f>
        <v>0</v>
      </c>
    </row>
    <row r="21" spans="1:11" x14ac:dyDescent="0.2">
      <c r="A21" s="210" t="s">
        <v>109</v>
      </c>
      <c r="B21" s="297"/>
      <c r="C21" s="297"/>
      <c r="D21" s="297"/>
      <c r="E21" s="297"/>
      <c r="F21" s="297"/>
      <c r="G21" s="297"/>
      <c r="H21" s="298"/>
      <c r="I21" s="1">
        <v>15</v>
      </c>
      <c r="J21" s="53">
        <f>IF(J19&gt;J12,J19-J12,0)</f>
        <v>0</v>
      </c>
      <c r="K21" s="48">
        <f>IF(K19&gt;K12,K19-K12,0)</f>
        <v>0</v>
      </c>
    </row>
    <row r="22" spans="1:11" x14ac:dyDescent="0.2">
      <c r="A22" s="221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x14ac:dyDescent="0.2">
      <c r="A23" s="197" t="s">
        <v>165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x14ac:dyDescent="0.2">
      <c r="A24" s="197" t="s">
        <v>166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x14ac:dyDescent="0.2">
      <c r="A25" s="197" t="s">
        <v>321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x14ac:dyDescent="0.2">
      <c r="A26" s="197" t="s">
        <v>322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 x14ac:dyDescent="0.2">
      <c r="A27" s="197" t="s">
        <v>167</v>
      </c>
      <c r="B27" s="198"/>
      <c r="C27" s="198"/>
      <c r="D27" s="198"/>
      <c r="E27" s="198"/>
      <c r="F27" s="198"/>
      <c r="G27" s="198"/>
      <c r="H27" s="198"/>
      <c r="I27" s="1">
        <v>20</v>
      </c>
      <c r="J27" s="5"/>
      <c r="K27" s="7"/>
    </row>
    <row r="28" spans="1:11" x14ac:dyDescent="0.2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53">
        <f>SUM(J23:J27)</f>
        <v>0</v>
      </c>
      <c r="K28" s="48">
        <f>SUM(K23:K27)</f>
        <v>0</v>
      </c>
    </row>
    <row r="29" spans="1:11" x14ac:dyDescent="0.2">
      <c r="A29" s="197" t="s">
        <v>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x14ac:dyDescent="0.2">
      <c r="A30" s="197" t="s">
        <v>3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x14ac:dyDescent="0.2">
      <c r="A31" s="197" t="s">
        <v>4</v>
      </c>
      <c r="B31" s="198"/>
      <c r="C31" s="198"/>
      <c r="D31" s="198"/>
      <c r="E31" s="198"/>
      <c r="F31" s="198"/>
      <c r="G31" s="198"/>
      <c r="H31" s="198"/>
      <c r="I31" s="1">
        <v>24</v>
      </c>
      <c r="J31" s="5"/>
      <c r="K31" s="7"/>
    </row>
    <row r="32" spans="1:11" x14ac:dyDescent="0.2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53">
        <f>SUM(J29:J31)</f>
        <v>0</v>
      </c>
      <c r="K32" s="48">
        <f>SUM(K29:K31)</f>
        <v>0</v>
      </c>
    </row>
    <row r="33" spans="1:11" x14ac:dyDescent="0.2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53">
        <f>IF(J28&gt;J32,J28-J32,0)</f>
        <v>0</v>
      </c>
      <c r="K33" s="48">
        <f>IF(K28&gt;K32,K28-K32,0)</f>
        <v>0</v>
      </c>
    </row>
    <row r="34" spans="1:11" x14ac:dyDescent="0.2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53">
        <f>IF(J32&gt;J28,J32-J28,0)</f>
        <v>0</v>
      </c>
      <c r="K34" s="48">
        <f>IF(K32&gt;K28,K32-K28,0)</f>
        <v>0</v>
      </c>
    </row>
    <row r="35" spans="1:11" x14ac:dyDescent="0.2">
      <c r="A35" s="221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x14ac:dyDescent="0.2">
      <c r="A36" s="197" t="s">
        <v>174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/>
    </row>
    <row r="37" spans="1:11" x14ac:dyDescent="0.2">
      <c r="A37" s="197" t="s">
        <v>29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/>
    </row>
    <row r="38" spans="1:11" x14ac:dyDescent="0.2">
      <c r="A38" s="197" t="s">
        <v>30</v>
      </c>
      <c r="B38" s="198"/>
      <c r="C38" s="198"/>
      <c r="D38" s="198"/>
      <c r="E38" s="198"/>
      <c r="F38" s="198"/>
      <c r="G38" s="198"/>
      <c r="H38" s="198"/>
      <c r="I38" s="1">
        <v>30</v>
      </c>
      <c r="J38" s="5"/>
      <c r="K38" s="7"/>
    </row>
    <row r="39" spans="1:11" x14ac:dyDescent="0.2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53">
        <f>SUM(J36:J38)</f>
        <v>0</v>
      </c>
      <c r="K39" s="48">
        <f>SUM(K36:K38)</f>
        <v>0</v>
      </c>
    </row>
    <row r="40" spans="1:11" x14ac:dyDescent="0.2">
      <c r="A40" s="197" t="s">
        <v>31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x14ac:dyDescent="0.2">
      <c r="A41" s="197" t="s">
        <v>32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/>
      <c r="K41" s="7"/>
    </row>
    <row r="42" spans="1:11" x14ac:dyDescent="0.2">
      <c r="A42" s="197" t="s">
        <v>33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x14ac:dyDescent="0.2">
      <c r="A43" s="197" t="s">
        <v>34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x14ac:dyDescent="0.2">
      <c r="A44" s="197" t="s">
        <v>35</v>
      </c>
      <c r="B44" s="198"/>
      <c r="C44" s="198"/>
      <c r="D44" s="198"/>
      <c r="E44" s="198"/>
      <c r="F44" s="198"/>
      <c r="G44" s="198"/>
      <c r="H44" s="198"/>
      <c r="I44" s="1">
        <v>36</v>
      </c>
      <c r="J44" s="5"/>
      <c r="K44" s="7"/>
    </row>
    <row r="45" spans="1:11" x14ac:dyDescent="0.2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53">
        <f>SUM(J40:J44)</f>
        <v>0</v>
      </c>
      <c r="K45" s="48">
        <f>SUM(K40:K44)</f>
        <v>0</v>
      </c>
    </row>
    <row r="46" spans="1:11" x14ac:dyDescent="0.2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53">
        <f>IF(J39&gt;J45,J39-J45,0)</f>
        <v>0</v>
      </c>
      <c r="K46" s="48">
        <f>IF(K39&gt;K45,K39-K45,0)</f>
        <v>0</v>
      </c>
    </row>
    <row r="47" spans="1:11" x14ac:dyDescent="0.2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53">
        <f>IF(J45&gt;J39,J45-J39,0)</f>
        <v>0</v>
      </c>
      <c r="K47" s="48">
        <f>IF(K45&gt;K39,K45-K39,0)</f>
        <v>0</v>
      </c>
    </row>
    <row r="48" spans="1:11" x14ac:dyDescent="0.2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53">
        <f>IF(J20-J21+J33-J34+J46-J47&gt;0,J20-J21+J33-J34+J46-J47,0)</f>
        <v>0</v>
      </c>
      <c r="K48" s="48">
        <f>IF(K20-K21+K33-K34+K46-K47&gt;0,K20-K21+K33-K34+K46-K47,0)</f>
        <v>0</v>
      </c>
    </row>
    <row r="49" spans="1:11" x14ac:dyDescent="0.2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53">
        <f>IF(J21-J20+J34-J33+J47-J46&gt;0,J21-J20+J34-J33+J47-J46,0)</f>
        <v>0</v>
      </c>
      <c r="K49" s="48">
        <f>IF(K21-K20+K34-K33+K47-K46&gt;0,K21-K20+K34-K33+K47-K46,0)</f>
        <v>0</v>
      </c>
    </row>
    <row r="50" spans="1:11" x14ac:dyDescent="0.2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x14ac:dyDescent="0.2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x14ac:dyDescent="0.2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x14ac:dyDescent="0.2">
      <c r="A53" s="210" t="s">
        <v>177</v>
      </c>
      <c r="B53" s="211"/>
      <c r="C53" s="211"/>
      <c r="D53" s="211"/>
      <c r="E53" s="211"/>
      <c r="F53" s="211"/>
      <c r="G53" s="211"/>
      <c r="H53" s="211"/>
      <c r="I53" s="4">
        <v>45</v>
      </c>
      <c r="J53" s="54">
        <f>J50+J51-J52</f>
        <v>0</v>
      </c>
      <c r="K53" s="51">
        <f>K50+K51-K52</f>
        <v>0</v>
      </c>
    </row>
    <row r="54" spans="1:11" x14ac:dyDescent="0.2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mergeCells count="53">
    <mergeCell ref="A47:H47"/>
    <mergeCell ref="A53:H53"/>
    <mergeCell ref="A48:H48"/>
    <mergeCell ref="A49:H49"/>
    <mergeCell ref="A50:H50"/>
    <mergeCell ref="A51:H51"/>
    <mergeCell ref="A52:H52"/>
    <mergeCell ref="A46:H46"/>
    <mergeCell ref="A29:H29"/>
    <mergeCell ref="A31:H31"/>
    <mergeCell ref="A44:H44"/>
    <mergeCell ref="A42:H42"/>
    <mergeCell ref="A35:K35"/>
    <mergeCell ref="A38:H38"/>
    <mergeCell ref="A39:H39"/>
    <mergeCell ref="A34:H34"/>
    <mergeCell ref="A45:H45"/>
    <mergeCell ref="A40:H40"/>
    <mergeCell ref="A37:H37"/>
    <mergeCell ref="A36:H36"/>
    <mergeCell ref="A43:H43"/>
    <mergeCell ref="A33:H33"/>
    <mergeCell ref="A41:H41"/>
    <mergeCell ref="A32:H32"/>
    <mergeCell ref="A24:H24"/>
    <mergeCell ref="A30:H30"/>
    <mergeCell ref="A25:H25"/>
    <mergeCell ref="A26:H26"/>
    <mergeCell ref="A27:H27"/>
    <mergeCell ref="A11:H11"/>
    <mergeCell ref="A12:H12"/>
    <mergeCell ref="A20:H20"/>
    <mergeCell ref="A28:H28"/>
    <mergeCell ref="A23:H23"/>
    <mergeCell ref="A13:H13"/>
    <mergeCell ref="A22:K22"/>
    <mergeCell ref="A14:H14"/>
    <mergeCell ref="A15:H15"/>
    <mergeCell ref="A17:H17"/>
    <mergeCell ref="A16:H16"/>
    <mergeCell ref="A18:H18"/>
    <mergeCell ref="A21:H21"/>
    <mergeCell ref="A19:H19"/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" right="0.7" top="0.75" bottom="0.75" header="0.3" footer="0.3"/>
  <pageSetup paperSize="9" scale="8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28"/>
  <sheetViews>
    <sheetView view="pageBreakPreview" zoomScale="110" zoomScaleNormal="100" workbookViewId="0">
      <selection activeCell="A11" sqref="A11:J11"/>
    </sheetView>
  </sheetViews>
  <sheetFormatPr defaultRowHeight="12.75" x14ac:dyDescent="0.2"/>
  <sheetData>
    <row r="1" spans="1:10" x14ac:dyDescent="0.2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 x14ac:dyDescent="0.2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 x14ac:dyDescent="0.2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 x14ac:dyDescent="0.2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 x14ac:dyDescent="0.2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 x14ac:dyDescent="0.2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 x14ac:dyDescent="0.2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 x14ac:dyDescent="0.2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 x14ac:dyDescent="0.2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 x14ac:dyDescent="0.2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mergeCells count="3">
    <mergeCell ref="A2:J2"/>
    <mergeCell ref="A4:J10"/>
    <mergeCell ref="A11:J11"/>
  </mergeCells>
  <phoneticPr fontId="3" type="noConversion"/>
  <pageMargins left="0.7" right="0.7" top="0.75" bottom="0.75" header="0.3" footer="0.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NT_D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Marijana Horvat</cp:lastModifiedBy>
  <cp:lastPrinted>2018-02-27T08:05:35Z</cp:lastPrinted>
  <dcterms:created xsi:type="dcterms:W3CDTF">2008-10-17T11:51:54Z</dcterms:created>
  <dcterms:modified xsi:type="dcterms:W3CDTF">2018-02-28T14:42:56Z</dcterms:modified>
</cp:coreProperties>
</file>