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2"/>
  </bookViews>
  <sheets>
    <sheet name="GENERAL" sheetId="1" r:id="rId1"/>
    <sheet name="BS" sheetId="2" r:id="rId2"/>
    <sheet name="PL" sheetId="3" r:id="rId3"/>
    <sheet name="CF_I" sheetId="4" r:id="rId4"/>
    <sheet name="CF_D" sheetId="5" state="hidden" r:id="rId5"/>
    <sheet name="EQUITY" sheetId="6" r:id="rId6"/>
    <sheet name="NOTES" sheetId="7" state="hidden" r:id="rId7"/>
  </sheets>
  <externalReferences>
    <externalReference r:id="rId10"/>
  </externalReference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<sst xmlns="http://schemas.openxmlformats.org/spreadsheetml/2006/main" count="394" uniqueCount="327">
  <si>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</si>
  <si>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</si>
  <si>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</si>
  <si>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</si>
  <si>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</si>
  <si>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</si>
  <si>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</si>
  <si>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</si>
  <si>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</si>
  <si>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</si>
  <si>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</si>
  <si>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</si>
  <si>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</si>
  <si>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</si>
  <si>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</si>
  <si>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</si>
  <si>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</si>
  <si>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</si>
  <si>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</si>
  <si>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</si>
  <si>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</si>
  <si>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</si>
  <si>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</si>
  <si>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</si>
  <si>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</si>
  <si>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</si>
  <si>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</si>
  <si>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</si>
  <si>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</si>
  <si>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</si>
  <si>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</si>
  <si>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</si>
  <si>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</si>
  <si>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</si>
  <si>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</si>
  <si>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</si>
  <si>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</si>
  <si>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</si>
  <si>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</si>
  <si>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</si>
  <si>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</si>
  <si>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</si>
  <si>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</si>
  <si>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</si>
  <si>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</si>
  <si>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</si>
  <si>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</si>
  <si>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</si>
  <si>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</si>
  <si>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</si>
  <si>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</si>
  <si>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</si>
  <si>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</si>
  <si>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</si>
  <si>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</si>
  <si>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</si>
  <si>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</si>
  <si>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</si>
  <si>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</si>
  <si>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</si>
  <si>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</si>
  <si>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</si>
  <si>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</si>
  <si>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</si>
  <si>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</si>
  <si>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</si>
  <si>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</si>
  <si>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</si>
  <si>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</si>
  <si>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</si>
  <si>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</si>
  <si>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</si>
  <si>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</si>
  <si>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</si>
  <si>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</si>
  <si>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</si>
  <si>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</si>
  <si>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</si>
  <si>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</si>
  <si>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</si>
  <si>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</si>
  <si>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</si>
  <si>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</si>
  <si>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</si>
  <si>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</si>
  <si>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</si>
  <si>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</si>
  <si>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</si>
  <si>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</si>
  <si>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</si>
  <si>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</si>
  <si>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</si>
  <si>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</si>
  <si>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</si>
  <si>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</si>
  <si>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</si>
  <si>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</si>
  <si>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</si>
  <si>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</si>
  <si>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</si>
  <si>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</si>
  <si>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</si>
  <si>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</si>
  <si>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</si>
  <si>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</si>
  <si>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</si>
  <si>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</si>
  <si>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</si>
  <si>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</si>
  <si>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</si>
  <si>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</si>
  <si>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</si>
  <si>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</si>
  <si>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</si>
  <si>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</si>
  <si>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</si>
  <si>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</si>
  <si>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</si>
  <si>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</si>
  <si>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</si>
  <si>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</si>
  <si>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</si>
  <si>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</si>
  <si>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</si>
  <si>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</si>
  <si>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</si>
  <si>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</si>
  <si>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</si>
  <si>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</si>
  <si>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</si>
  <si>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</si>
  <si>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</si>
  <si>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</si>
  <si>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</si>
  <si>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</si>
  <si>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</si>
  <si>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</si>
  <si>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</si>
  <si>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</si>
  <si>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</si>
  <si>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</si>
  <si>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</si>
  <si>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</si>
  <si>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</si>
  <si>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</si>
  <si>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</si>
  <si>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</si>
  <si>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</si>
  <si>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</si>
  <si>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</si>
  <si>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</si>
  <si>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</si>
  <si>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</si>
  <si>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</si>
  <si>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</si>
  <si>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</si>
  <si>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</si>
  <si>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</si>
  <si>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</si>
  <si>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</si>
  <si>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</si>
  <si>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</si>
  <si>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</si>
  <si>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</si>
  <si>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</si>
  <si>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</si>
  <si>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</si>
  <si>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</si>
  <si>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</si>
  <si>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</si>
  <si>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</si>
  <si>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</si>
  <si>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</si>
  <si>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</si>
  <si>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</si>
  <si>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</si>
  <si>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</si>
  <si>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</si>
  <si>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</si>
  <si>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</si>
  <si>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</si>
  <si>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</si>
  <si>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</si>
  <si>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</si>
  <si>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</si>
  <si>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</si>
  <si>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</si>
  <si>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</si>
  <si>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</si>
  <si>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</si>
  <si>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</si>
  <si>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</si>
  <si>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</si>
  <si>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</si>
  <si>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</si>
  <si>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</si>
  <si>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</si>
  <si>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</si>
  <si>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</si>
  <si>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</si>
  <si>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</si>
  <si>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</si>
  <si>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</si>
  <si>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</si>
  <si>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</si>
  <si>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</si>
  <si>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</si>
  <si>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</si>
  <si>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</si>
  <si>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</si>
  <si>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</si>
  <si>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</si>
  <si>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</si>
  <si>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</si>
  <si>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</si>
  <si>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</si>
  <si>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</si>
  <si>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</si>
  <si>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</si>
  <si>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</si>
  <si>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</si>
  <si>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</si>
  <si>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</si>
  <si>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</si>
  <si>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</si>
  <si>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</si>
  <si>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</si>
  <si>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</si>
  <si>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</si>
  <si>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</si>
  <si>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</si>
  <si>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</si>
  <si>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</si>
  <si>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</si>
  <si>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</si>
  <si>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</si>
  <si>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</si>
  <si>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</si>
  <si>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</si>
  <si>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</si>
  <si>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</si>
  <si>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</si>
  <si>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</si>
  <si>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</si>
  <si>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</si>
  <si>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</si>
  <si>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</si>
  <si>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</si>
  <si>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</si>
  <si>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</si>
  <si>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</si>
  <si>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</si>
  <si>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</si>
  <si>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</si>
  <si>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</si>
  <si>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</si>
  <si>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</si>
  <si>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</si>
  <si>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</si>
  <si>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</si>
  <si>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</si>
  <si>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</si>
  <si>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</si>
  <si>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</si>
  <si>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</si>
  <si>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</si>
  <si>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</si>
  <si>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</si>
  <si>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</si>
  <si>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</si>
  <si>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</si>
  <si>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</si>
  <si>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</si>
  <si>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</si>
  <si>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</si>
  <si>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</si>
  <si>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</si>
  <si>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</si>
  <si>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</si>
  <si>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</si>
  <si>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</si>
  <si>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</si>
  <si>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</si>
  <si>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</si>
  <si>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</si>
  <si>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</si>
  <si>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</si>
  <si>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</si>
  <si>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</si>
  <si>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</si>
  <si>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</si>
  <si>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</si>
  <si>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</si>
  <si>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</si>
  <si>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</si>
  <si>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</si>
  <si>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</si>
  <si>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</si>
  <si>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</si>
  <si>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</si>
  <si>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</si>
  <si>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</si>
  <si>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</si>
  <si>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</si>
  <si>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</si>
  <si>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</si>
  <si>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</si>
  <si>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</si>
  <si>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</si>
  <si>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</si>
  <si>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</si>
  <si>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</si>
  <si>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</si>
  <si>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</si>
  <si>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</si>
  <si>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</si>
  <si>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</si>
  <si>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</si>
  <si>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</si>
  <si>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</si>
  <si>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</si>
  <si>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</si>
  <si>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IVAN PALADINA</t>
  </si>
  <si>
    <t>http://www.igh.hr</t>
  </si>
  <si>
    <t>as of  31.03.2016</t>
  </si>
  <si>
    <t>for period  01.01.2016. to  31.03.2016.</t>
  </si>
  <si>
    <t>period  01.01.2016. to 31.03.2016.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</si>
</sst>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GH_izvje&#353;taji%20i%20konsolidacija\IGH\God_obra&#269;un\Igh_2015\1Q2015\TFI-POD_NEKONSOLIDIRANI%20_1Q2015_RADNA%20VERZ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JEDNOKRATNE STAVKE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10" zoomScalePageLayoutView="0" workbookViewId="0" topLeftCell="A13">
      <selection activeCell="D59" sqref="D59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8" t="s">
        <v>21</v>
      </c>
      <c r="B1" s="189"/>
      <c r="C1" s="189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47" t="s">
        <v>22</v>
      </c>
      <c r="B2" s="148"/>
      <c r="C2" s="148"/>
      <c r="D2" s="149"/>
      <c r="E2" s="91">
        <v>42370</v>
      </c>
      <c r="F2" s="11"/>
      <c r="G2" s="12" t="s">
        <v>1</v>
      </c>
      <c r="H2" s="91">
        <v>42460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50" t="s">
        <v>23</v>
      </c>
      <c r="B4" s="151"/>
      <c r="C4" s="151"/>
      <c r="D4" s="151"/>
      <c r="E4" s="151"/>
      <c r="F4" s="151"/>
      <c r="G4" s="151"/>
      <c r="H4" s="151"/>
      <c r="I4" s="152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40" t="s">
        <v>24</v>
      </c>
      <c r="B6" s="141"/>
      <c r="C6" s="138" t="s">
        <v>318</v>
      </c>
      <c r="D6" s="139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53" t="s">
        <v>25</v>
      </c>
      <c r="B8" s="154"/>
      <c r="C8" s="138" t="s">
        <v>10</v>
      </c>
      <c r="D8" s="139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35" t="s">
        <v>26</v>
      </c>
      <c r="B10" s="136"/>
      <c r="C10" s="138" t="s">
        <v>11</v>
      </c>
      <c r="D10" s="139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37"/>
      <c r="B11" s="136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40" t="s">
        <v>27</v>
      </c>
      <c r="B12" s="141"/>
      <c r="C12" s="144" t="s">
        <v>12</v>
      </c>
      <c r="D12" s="145"/>
      <c r="E12" s="145"/>
      <c r="F12" s="145"/>
      <c r="G12" s="145"/>
      <c r="H12" s="145"/>
      <c r="I12" s="146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40" t="s">
        <v>28</v>
      </c>
      <c r="B14" s="141"/>
      <c r="C14" s="142">
        <v>10000</v>
      </c>
      <c r="D14" s="143"/>
      <c r="E14" s="15"/>
      <c r="F14" s="144" t="s">
        <v>13</v>
      </c>
      <c r="G14" s="145"/>
      <c r="H14" s="145"/>
      <c r="I14" s="146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40" t="s">
        <v>29</v>
      </c>
      <c r="B16" s="141"/>
      <c r="C16" s="144" t="s">
        <v>14</v>
      </c>
      <c r="D16" s="145"/>
      <c r="E16" s="145"/>
      <c r="F16" s="145"/>
      <c r="G16" s="145"/>
      <c r="H16" s="145"/>
      <c r="I16" s="146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40" t="s">
        <v>30</v>
      </c>
      <c r="B18" s="141"/>
      <c r="C18" s="155" t="s">
        <v>15</v>
      </c>
      <c r="D18" s="156"/>
      <c r="E18" s="156"/>
      <c r="F18" s="156"/>
      <c r="G18" s="156"/>
      <c r="H18" s="156"/>
      <c r="I18" s="157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40" t="s">
        <v>31</v>
      </c>
      <c r="B20" s="141"/>
      <c r="C20" s="155" t="s">
        <v>323</v>
      </c>
      <c r="D20" s="156"/>
      <c r="E20" s="156"/>
      <c r="F20" s="156"/>
      <c r="G20" s="156"/>
      <c r="H20" s="156"/>
      <c r="I20" s="157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40" t="s">
        <v>32</v>
      </c>
      <c r="B22" s="141"/>
      <c r="C22" s="92">
        <v>133</v>
      </c>
      <c r="D22" s="144" t="s">
        <v>13</v>
      </c>
      <c r="E22" s="158"/>
      <c r="F22" s="159"/>
      <c r="G22" s="140"/>
      <c r="H22" s="160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40" t="s">
        <v>33</v>
      </c>
      <c r="B24" s="141"/>
      <c r="C24" s="92">
        <v>21</v>
      </c>
      <c r="D24" s="144" t="s">
        <v>16</v>
      </c>
      <c r="E24" s="158"/>
      <c r="F24" s="158"/>
      <c r="G24" s="159"/>
      <c r="H24" s="106" t="s">
        <v>36</v>
      </c>
      <c r="I24" s="133">
        <v>550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37</v>
      </c>
      <c r="I25" s="78"/>
      <c r="J25" s="9"/>
      <c r="K25" s="9"/>
      <c r="L25" s="9"/>
    </row>
    <row r="26" spans="1:12" ht="12.75">
      <c r="A26" s="140" t="s">
        <v>34</v>
      </c>
      <c r="B26" s="141"/>
      <c r="C26" s="93" t="s">
        <v>35</v>
      </c>
      <c r="D26" s="24"/>
      <c r="E26" s="79"/>
      <c r="F26" s="23"/>
      <c r="G26" s="161" t="s">
        <v>38</v>
      </c>
      <c r="H26" s="141"/>
      <c r="I26" s="94" t="s">
        <v>17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62" t="s">
        <v>39</v>
      </c>
      <c r="B28" s="163"/>
      <c r="C28" s="164"/>
      <c r="D28" s="164"/>
      <c r="E28" s="165" t="s">
        <v>40</v>
      </c>
      <c r="F28" s="166"/>
      <c r="G28" s="166"/>
      <c r="H28" s="167" t="s">
        <v>2</v>
      </c>
      <c r="I28" s="168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44"/>
      <c r="B30" s="158"/>
      <c r="C30" s="158"/>
      <c r="D30" s="159"/>
      <c r="E30" s="144"/>
      <c r="F30" s="158"/>
      <c r="G30" s="159"/>
      <c r="H30" s="138"/>
      <c r="I30" s="139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44"/>
      <c r="B32" s="158"/>
      <c r="C32" s="158"/>
      <c r="D32" s="159"/>
      <c r="E32" s="144"/>
      <c r="F32" s="158"/>
      <c r="G32" s="158"/>
      <c r="H32" s="138"/>
      <c r="I32" s="139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44"/>
      <c r="B34" s="158"/>
      <c r="C34" s="158"/>
      <c r="D34" s="159"/>
      <c r="E34" s="144"/>
      <c r="F34" s="158"/>
      <c r="G34" s="158"/>
      <c r="H34" s="138"/>
      <c r="I34" s="139"/>
      <c r="J34" s="9"/>
      <c r="K34" s="9"/>
      <c r="L34" s="9"/>
    </row>
    <row r="35" spans="1:12" ht="12.75">
      <c r="A35" s="82"/>
      <c r="B35" s="28"/>
      <c r="C35" s="169"/>
      <c r="D35" s="170"/>
      <c r="E35" s="19"/>
      <c r="F35" s="169"/>
      <c r="G35" s="170"/>
      <c r="H35" s="100"/>
      <c r="I35" s="105"/>
      <c r="J35" s="9"/>
      <c r="K35" s="9"/>
      <c r="L35" s="9"/>
    </row>
    <row r="36" spans="1:12" ht="12.75">
      <c r="A36" s="144"/>
      <c r="B36" s="158"/>
      <c r="C36" s="158"/>
      <c r="D36" s="159"/>
      <c r="E36" s="144"/>
      <c r="F36" s="158"/>
      <c r="G36" s="158"/>
      <c r="H36" s="138"/>
      <c r="I36" s="139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44"/>
      <c r="B38" s="158"/>
      <c r="C38" s="158"/>
      <c r="D38" s="159"/>
      <c r="E38" s="144"/>
      <c r="F38" s="158"/>
      <c r="G38" s="158"/>
      <c r="H38" s="138"/>
      <c r="I38" s="139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35" t="s">
        <v>41</v>
      </c>
      <c r="B42" s="171"/>
      <c r="C42" s="138"/>
      <c r="D42" s="139"/>
      <c r="E42" s="112"/>
      <c r="F42" s="144"/>
      <c r="G42" s="172"/>
      <c r="H42" s="172"/>
      <c r="I42" s="173"/>
      <c r="J42" s="9"/>
      <c r="K42" s="9"/>
      <c r="L42" s="9"/>
    </row>
    <row r="43" spans="1:12" ht="12.75">
      <c r="A43" s="113"/>
      <c r="B43" s="114"/>
      <c r="C43" s="191"/>
      <c r="D43" s="192"/>
      <c r="E43" s="100"/>
      <c r="F43" s="191"/>
      <c r="G43" s="193"/>
      <c r="H43" s="115"/>
      <c r="I43" s="116"/>
      <c r="J43" s="9"/>
      <c r="K43" s="9"/>
      <c r="L43" s="9"/>
    </row>
    <row r="44" spans="1:12" ht="12.75" customHeight="1">
      <c r="A44" s="135" t="s">
        <v>42</v>
      </c>
      <c r="B44" s="171"/>
      <c r="C44" s="144" t="s">
        <v>18</v>
      </c>
      <c r="D44" s="194"/>
      <c r="E44" s="194"/>
      <c r="F44" s="194"/>
      <c r="G44" s="194"/>
      <c r="H44" s="194"/>
      <c r="I44" s="195"/>
      <c r="J44" s="9"/>
      <c r="K44" s="9"/>
      <c r="L44" s="9"/>
    </row>
    <row r="45" spans="1:12" ht="12.75">
      <c r="A45" s="75"/>
      <c r="B45" s="21"/>
      <c r="C45" s="20" t="s">
        <v>43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35" t="s">
        <v>44</v>
      </c>
      <c r="B46" s="171"/>
      <c r="C46" s="182" t="s">
        <v>19</v>
      </c>
      <c r="D46" s="180"/>
      <c r="E46" s="181"/>
      <c r="F46" s="100"/>
      <c r="G46" s="106" t="s">
        <v>3</v>
      </c>
      <c r="H46" s="182" t="s">
        <v>20</v>
      </c>
      <c r="I46" s="181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35" t="s">
        <v>30</v>
      </c>
      <c r="B48" s="171"/>
      <c r="C48" s="179" t="s">
        <v>15</v>
      </c>
      <c r="D48" s="180"/>
      <c r="E48" s="180"/>
      <c r="F48" s="180"/>
      <c r="G48" s="180"/>
      <c r="H48" s="180"/>
      <c r="I48" s="181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40" t="s">
        <v>45</v>
      </c>
      <c r="B50" s="141"/>
      <c r="C50" s="182" t="s">
        <v>322</v>
      </c>
      <c r="D50" s="180"/>
      <c r="E50" s="180"/>
      <c r="F50" s="180"/>
      <c r="G50" s="180"/>
      <c r="H50" s="180"/>
      <c r="I50" s="146"/>
      <c r="J50" s="9"/>
      <c r="K50" s="9"/>
      <c r="L50" s="9"/>
    </row>
    <row r="51" spans="1:12" ht="12.75">
      <c r="A51" s="102"/>
      <c r="B51" s="19"/>
      <c r="C51" s="190" t="s">
        <v>46</v>
      </c>
      <c r="D51" s="190"/>
      <c r="E51" s="190"/>
      <c r="F51" s="190"/>
      <c r="G51" s="190"/>
      <c r="H51" s="190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83" t="s">
        <v>47</v>
      </c>
      <c r="C53" s="184"/>
      <c r="D53" s="184"/>
      <c r="E53" s="184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85" t="s">
        <v>48</v>
      </c>
      <c r="C54" s="186"/>
      <c r="D54" s="186"/>
      <c r="E54" s="186"/>
      <c r="F54" s="186"/>
      <c r="G54" s="186"/>
      <c r="H54" s="186"/>
      <c r="I54" s="187"/>
      <c r="J54" s="9"/>
      <c r="K54" s="9"/>
      <c r="L54" s="9"/>
    </row>
    <row r="55" spans="1:12" ht="12.75">
      <c r="A55" s="102"/>
      <c r="B55" s="185" t="s">
        <v>49</v>
      </c>
      <c r="C55" s="186"/>
      <c r="D55" s="186"/>
      <c r="E55" s="186"/>
      <c r="F55" s="186"/>
      <c r="G55" s="186"/>
      <c r="H55" s="186"/>
      <c r="I55" s="85"/>
      <c r="J55" s="9"/>
      <c r="K55" s="9"/>
      <c r="L55" s="9"/>
    </row>
    <row r="56" spans="1:12" ht="12.75">
      <c r="A56" s="102"/>
      <c r="B56" s="185" t="s">
        <v>50</v>
      </c>
      <c r="C56" s="186"/>
      <c r="D56" s="186"/>
      <c r="E56" s="186"/>
      <c r="F56" s="186"/>
      <c r="G56" s="186"/>
      <c r="H56" s="186"/>
      <c r="I56" s="187"/>
      <c r="J56" s="9"/>
      <c r="K56" s="9"/>
      <c r="L56" s="9"/>
    </row>
    <row r="57" spans="1:12" ht="12.75">
      <c r="A57" s="102"/>
      <c r="B57" s="185" t="s">
        <v>51</v>
      </c>
      <c r="C57" s="186"/>
      <c r="D57" s="186"/>
      <c r="E57" s="186"/>
      <c r="F57" s="186"/>
      <c r="G57" s="186"/>
      <c r="H57" s="186"/>
      <c r="I57" s="187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74" t="s">
        <v>52</v>
      </c>
      <c r="H60" s="175"/>
      <c r="I60" s="176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77"/>
      <c r="H61" s="178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A38:D38"/>
    <mergeCell ref="E38:G38"/>
    <mergeCell ref="H38:I38"/>
    <mergeCell ref="A42:B42"/>
    <mergeCell ref="C42:D42"/>
    <mergeCell ref="F42:I42"/>
    <mergeCell ref="A34:D34"/>
    <mergeCell ref="E34:G34"/>
    <mergeCell ref="H34:I34"/>
    <mergeCell ref="A36:D36"/>
    <mergeCell ref="E36:G36"/>
    <mergeCell ref="H36:I36"/>
    <mergeCell ref="C35:D35"/>
    <mergeCell ref="F35:G35"/>
    <mergeCell ref="A30:D30"/>
    <mergeCell ref="E30:G30"/>
    <mergeCell ref="H30:I3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C18:I18"/>
    <mergeCell ref="A20:B20"/>
    <mergeCell ref="C20:I20"/>
    <mergeCell ref="A22:B22"/>
    <mergeCell ref="D22:F22"/>
    <mergeCell ref="G22:H22"/>
    <mergeCell ref="A18:B18"/>
    <mergeCell ref="A2:D2"/>
    <mergeCell ref="A4:I4"/>
    <mergeCell ref="A6:B6"/>
    <mergeCell ref="C6:D6"/>
    <mergeCell ref="A8:B8"/>
    <mergeCell ref="C8:D8"/>
    <mergeCell ref="A10:B11"/>
    <mergeCell ref="C10:D10"/>
    <mergeCell ref="A14:B14"/>
    <mergeCell ref="C14:D14"/>
    <mergeCell ref="F14:I14"/>
    <mergeCell ref="A16:B16"/>
    <mergeCell ref="C16:I16"/>
    <mergeCell ref="A12:B12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61">
      <selection activeCell="L81" sqref="L81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29" t="s">
        <v>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1" t="s">
        <v>303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 customHeight="1">
      <c r="A4" s="234" t="s">
        <v>54</v>
      </c>
      <c r="B4" s="235"/>
      <c r="C4" s="235"/>
      <c r="D4" s="235"/>
      <c r="E4" s="235"/>
      <c r="F4" s="235"/>
      <c r="G4" s="235"/>
      <c r="H4" s="236"/>
      <c r="I4" s="44" t="s">
        <v>55</v>
      </c>
      <c r="J4" s="45" t="s">
        <v>56</v>
      </c>
      <c r="K4" s="46" t="s">
        <v>57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43">
        <v>2</v>
      </c>
      <c r="J5" s="42">
        <v>3</v>
      </c>
      <c r="K5" s="42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 customHeight="1">
      <c r="A7" s="212" t="s">
        <v>58</v>
      </c>
      <c r="B7" s="213"/>
      <c r="C7" s="213"/>
      <c r="D7" s="213"/>
      <c r="E7" s="213"/>
      <c r="F7" s="213"/>
      <c r="G7" s="213"/>
      <c r="H7" s="219"/>
      <c r="I7" s="3">
        <v>1</v>
      </c>
      <c r="J7" s="126"/>
      <c r="K7" s="126"/>
    </row>
    <row r="8" spans="1:11" ht="12.75" customHeight="1">
      <c r="A8" s="199" t="s">
        <v>59</v>
      </c>
      <c r="B8" s="200"/>
      <c r="C8" s="200"/>
      <c r="D8" s="200"/>
      <c r="E8" s="200"/>
      <c r="F8" s="200"/>
      <c r="G8" s="200"/>
      <c r="H8" s="201"/>
      <c r="I8" s="1">
        <v>2</v>
      </c>
      <c r="J8" s="129">
        <f>J9+J16+J26+J35+J39</f>
        <v>444050179</v>
      </c>
      <c r="K8" s="129">
        <f>K9+K16+K26+K35+K39</f>
        <v>439308525</v>
      </c>
    </row>
    <row r="9" spans="1:11" ht="12.75" customHeight="1">
      <c r="A9" s="196" t="s">
        <v>60</v>
      </c>
      <c r="B9" s="197"/>
      <c r="C9" s="197"/>
      <c r="D9" s="197"/>
      <c r="E9" s="197"/>
      <c r="F9" s="197"/>
      <c r="G9" s="197"/>
      <c r="H9" s="198"/>
      <c r="I9" s="1">
        <v>3</v>
      </c>
      <c r="J9" s="129">
        <f>SUM(J10:J15)</f>
        <v>4012325</v>
      </c>
      <c r="K9" s="129">
        <f>SUM(K10:K15)</f>
        <v>3483299</v>
      </c>
    </row>
    <row r="10" spans="1:11" ht="12.75" customHeight="1">
      <c r="A10" s="196" t="s">
        <v>61</v>
      </c>
      <c r="B10" s="197"/>
      <c r="C10" s="197"/>
      <c r="D10" s="197"/>
      <c r="E10" s="197"/>
      <c r="F10" s="197"/>
      <c r="G10" s="197"/>
      <c r="H10" s="198"/>
      <c r="I10" s="1">
        <v>4</v>
      </c>
      <c r="J10" s="6">
        <v>0</v>
      </c>
      <c r="K10" s="6"/>
    </row>
    <row r="11" spans="1:11" ht="12.75" customHeight="1">
      <c r="A11" s="196" t="s">
        <v>62</v>
      </c>
      <c r="B11" s="197"/>
      <c r="C11" s="197"/>
      <c r="D11" s="197"/>
      <c r="E11" s="197"/>
      <c r="F11" s="197"/>
      <c r="G11" s="197"/>
      <c r="H11" s="198"/>
      <c r="I11" s="1">
        <v>5</v>
      </c>
      <c r="J11" s="6">
        <v>1381673</v>
      </c>
      <c r="K11" s="6">
        <v>852647</v>
      </c>
    </row>
    <row r="12" spans="1:11" ht="12.75" customHeight="1">
      <c r="A12" s="196" t="s">
        <v>0</v>
      </c>
      <c r="B12" s="197"/>
      <c r="C12" s="197"/>
      <c r="D12" s="197"/>
      <c r="E12" s="197"/>
      <c r="F12" s="197"/>
      <c r="G12" s="197"/>
      <c r="H12" s="198"/>
      <c r="I12" s="1">
        <v>6</v>
      </c>
      <c r="J12" s="6">
        <v>0</v>
      </c>
      <c r="K12" s="6"/>
    </row>
    <row r="13" spans="1:11" ht="12.75" customHeight="1">
      <c r="A13" s="196" t="s">
        <v>63</v>
      </c>
      <c r="B13" s="197"/>
      <c r="C13" s="197"/>
      <c r="D13" s="197"/>
      <c r="E13" s="197"/>
      <c r="F13" s="197"/>
      <c r="G13" s="197"/>
      <c r="H13" s="198"/>
      <c r="I13" s="1">
        <v>7</v>
      </c>
      <c r="J13" s="6">
        <v>0</v>
      </c>
      <c r="K13" s="6"/>
    </row>
    <row r="14" spans="1:11" ht="12.75" customHeight="1">
      <c r="A14" s="196" t="s">
        <v>64</v>
      </c>
      <c r="B14" s="197"/>
      <c r="C14" s="197"/>
      <c r="D14" s="197"/>
      <c r="E14" s="197"/>
      <c r="F14" s="197"/>
      <c r="G14" s="197"/>
      <c r="H14" s="198"/>
      <c r="I14" s="1">
        <v>8</v>
      </c>
      <c r="J14" s="6">
        <v>2630652</v>
      </c>
      <c r="K14" s="6">
        <v>2630652</v>
      </c>
    </row>
    <row r="15" spans="1:11" ht="12.75" customHeight="1">
      <c r="A15" s="196" t="s">
        <v>65</v>
      </c>
      <c r="B15" s="197"/>
      <c r="C15" s="197"/>
      <c r="D15" s="197"/>
      <c r="E15" s="197"/>
      <c r="F15" s="197"/>
      <c r="G15" s="197"/>
      <c r="H15" s="198"/>
      <c r="I15" s="1">
        <v>9</v>
      </c>
      <c r="J15" s="6">
        <v>0</v>
      </c>
      <c r="K15" s="6"/>
    </row>
    <row r="16" spans="1:11" ht="12.75" customHeight="1">
      <c r="A16" s="196" t="s">
        <v>66</v>
      </c>
      <c r="B16" s="197"/>
      <c r="C16" s="197"/>
      <c r="D16" s="197"/>
      <c r="E16" s="197"/>
      <c r="F16" s="197"/>
      <c r="G16" s="197"/>
      <c r="H16" s="198"/>
      <c r="I16" s="1">
        <v>10</v>
      </c>
      <c r="J16" s="129">
        <f>SUM(J17:J25)</f>
        <v>188543941</v>
      </c>
      <c r="K16" s="129">
        <f>SUM(K17:K25)</f>
        <v>187580740</v>
      </c>
    </row>
    <row r="17" spans="1:11" ht="12.75" customHeight="1">
      <c r="A17" s="196" t="s">
        <v>67</v>
      </c>
      <c r="B17" s="197"/>
      <c r="C17" s="197"/>
      <c r="D17" s="197"/>
      <c r="E17" s="197"/>
      <c r="F17" s="197"/>
      <c r="G17" s="197"/>
      <c r="H17" s="198"/>
      <c r="I17" s="1">
        <v>11</v>
      </c>
      <c r="J17" s="6">
        <v>63760082</v>
      </c>
      <c r="K17" s="6">
        <v>63760082</v>
      </c>
    </row>
    <row r="18" spans="1:11" ht="12.75" customHeight="1">
      <c r="A18" s="196" t="s">
        <v>68</v>
      </c>
      <c r="B18" s="197"/>
      <c r="C18" s="197"/>
      <c r="D18" s="197"/>
      <c r="E18" s="197"/>
      <c r="F18" s="197"/>
      <c r="G18" s="197"/>
      <c r="H18" s="198"/>
      <c r="I18" s="1">
        <v>12</v>
      </c>
      <c r="J18" s="6">
        <v>65972760</v>
      </c>
      <c r="K18" s="6">
        <v>64979580</v>
      </c>
    </row>
    <row r="19" spans="1:11" ht="12.75" customHeight="1">
      <c r="A19" s="196" t="s">
        <v>69</v>
      </c>
      <c r="B19" s="197"/>
      <c r="C19" s="197"/>
      <c r="D19" s="197"/>
      <c r="E19" s="197"/>
      <c r="F19" s="197"/>
      <c r="G19" s="197"/>
      <c r="H19" s="198"/>
      <c r="I19" s="1">
        <v>13</v>
      </c>
      <c r="J19" s="6">
        <v>16666923</v>
      </c>
      <c r="K19" s="6">
        <v>16019588</v>
      </c>
    </row>
    <row r="20" spans="1:11" ht="12.75" customHeight="1">
      <c r="A20" s="196" t="s">
        <v>70</v>
      </c>
      <c r="B20" s="197"/>
      <c r="C20" s="197"/>
      <c r="D20" s="197"/>
      <c r="E20" s="197"/>
      <c r="F20" s="197"/>
      <c r="G20" s="197"/>
      <c r="H20" s="198"/>
      <c r="I20" s="1">
        <v>14</v>
      </c>
      <c r="J20" s="6">
        <v>4176712</v>
      </c>
      <c r="K20" s="6">
        <v>4021022</v>
      </c>
    </row>
    <row r="21" spans="1:11" ht="12.75" customHeight="1">
      <c r="A21" s="196" t="s">
        <v>71</v>
      </c>
      <c r="B21" s="197"/>
      <c r="C21" s="197"/>
      <c r="D21" s="197"/>
      <c r="E21" s="197"/>
      <c r="F21" s="197"/>
      <c r="G21" s="197"/>
      <c r="H21" s="198"/>
      <c r="I21" s="1">
        <v>15</v>
      </c>
      <c r="J21" s="6">
        <v>0</v>
      </c>
      <c r="K21" s="6">
        <v>0</v>
      </c>
    </row>
    <row r="22" spans="1:11" ht="12.75" customHeight="1">
      <c r="A22" s="196" t="s">
        <v>72</v>
      </c>
      <c r="B22" s="197"/>
      <c r="C22" s="197"/>
      <c r="D22" s="197"/>
      <c r="E22" s="197"/>
      <c r="F22" s="197"/>
      <c r="G22" s="197"/>
      <c r="H22" s="198"/>
      <c r="I22" s="1">
        <v>16</v>
      </c>
      <c r="J22" s="6">
        <v>140079</v>
      </c>
      <c r="K22" s="6">
        <v>318366</v>
      </c>
    </row>
    <row r="23" spans="1:11" ht="12.75" customHeight="1">
      <c r="A23" s="196" t="s">
        <v>73</v>
      </c>
      <c r="B23" s="197"/>
      <c r="C23" s="197"/>
      <c r="D23" s="197"/>
      <c r="E23" s="197"/>
      <c r="F23" s="197"/>
      <c r="G23" s="197"/>
      <c r="H23" s="198"/>
      <c r="I23" s="1">
        <v>17</v>
      </c>
      <c r="J23" s="6">
        <v>26537960</v>
      </c>
      <c r="K23" s="6">
        <v>27192677</v>
      </c>
    </row>
    <row r="24" spans="1:11" ht="12.75" customHeight="1">
      <c r="A24" s="196" t="s">
        <v>74</v>
      </c>
      <c r="B24" s="197"/>
      <c r="C24" s="197"/>
      <c r="D24" s="197"/>
      <c r="E24" s="197"/>
      <c r="F24" s="197"/>
      <c r="G24" s="197"/>
      <c r="H24" s="198"/>
      <c r="I24" s="1">
        <v>18</v>
      </c>
      <c r="J24" s="6">
        <v>303336</v>
      </c>
      <c r="K24" s="6">
        <v>303336</v>
      </c>
    </row>
    <row r="25" spans="1:11" ht="12.75" customHeight="1">
      <c r="A25" s="196" t="s">
        <v>75</v>
      </c>
      <c r="B25" s="197"/>
      <c r="C25" s="197"/>
      <c r="D25" s="197"/>
      <c r="E25" s="197"/>
      <c r="F25" s="197"/>
      <c r="G25" s="197"/>
      <c r="H25" s="198"/>
      <c r="I25" s="1">
        <v>19</v>
      </c>
      <c r="J25" s="6">
        <v>10986089</v>
      </c>
      <c r="K25" s="6">
        <v>10986089</v>
      </c>
    </row>
    <row r="26" spans="1:11" ht="12.75" customHeight="1">
      <c r="A26" s="196" t="s">
        <v>76</v>
      </c>
      <c r="B26" s="197"/>
      <c r="C26" s="197"/>
      <c r="D26" s="197"/>
      <c r="E26" s="197"/>
      <c r="F26" s="197"/>
      <c r="G26" s="197"/>
      <c r="H26" s="198"/>
      <c r="I26" s="1">
        <v>20</v>
      </c>
      <c r="J26" s="129">
        <f>SUM(J27:J34)</f>
        <v>250038102</v>
      </c>
      <c r="K26" s="129">
        <f>SUM(K27:K34)</f>
        <v>246852278</v>
      </c>
    </row>
    <row r="27" spans="1:11" ht="12.75" customHeight="1">
      <c r="A27" s="196" t="s">
        <v>77</v>
      </c>
      <c r="B27" s="197"/>
      <c r="C27" s="197"/>
      <c r="D27" s="197"/>
      <c r="E27" s="197"/>
      <c r="F27" s="197"/>
      <c r="G27" s="197"/>
      <c r="H27" s="198"/>
      <c r="I27" s="1">
        <v>21</v>
      </c>
      <c r="J27" s="6">
        <v>208076866</v>
      </c>
      <c r="K27" s="6">
        <v>208076866</v>
      </c>
    </row>
    <row r="28" spans="1:11" ht="12.75" customHeight="1">
      <c r="A28" s="196" t="s">
        <v>78</v>
      </c>
      <c r="B28" s="197"/>
      <c r="C28" s="197"/>
      <c r="D28" s="197"/>
      <c r="E28" s="197"/>
      <c r="F28" s="197"/>
      <c r="G28" s="197"/>
      <c r="H28" s="198"/>
      <c r="I28" s="1">
        <v>22</v>
      </c>
      <c r="J28" s="6">
        <v>12303013</v>
      </c>
      <c r="K28" s="6">
        <v>12234825</v>
      </c>
    </row>
    <row r="29" spans="1:11" ht="12.75" customHeight="1">
      <c r="A29" s="196" t="s">
        <v>79</v>
      </c>
      <c r="B29" s="197"/>
      <c r="C29" s="197"/>
      <c r="D29" s="197"/>
      <c r="E29" s="197"/>
      <c r="F29" s="197"/>
      <c r="G29" s="197"/>
      <c r="H29" s="198"/>
      <c r="I29" s="1">
        <v>23</v>
      </c>
      <c r="J29" s="6">
        <v>743820</v>
      </c>
      <c r="K29" s="6">
        <v>743820</v>
      </c>
    </row>
    <row r="30" spans="1:11" ht="12.75" customHeight="1">
      <c r="A30" s="196" t="s">
        <v>304</v>
      </c>
      <c r="B30" s="197"/>
      <c r="C30" s="197"/>
      <c r="D30" s="197"/>
      <c r="E30" s="197"/>
      <c r="F30" s="197"/>
      <c r="G30" s="197"/>
      <c r="H30" s="198"/>
      <c r="I30" s="1">
        <v>24</v>
      </c>
      <c r="J30" s="6">
        <v>0</v>
      </c>
      <c r="K30" s="6">
        <v>0</v>
      </c>
    </row>
    <row r="31" spans="1:11" ht="12.75" customHeight="1">
      <c r="A31" s="196" t="s">
        <v>80</v>
      </c>
      <c r="B31" s="197"/>
      <c r="C31" s="197"/>
      <c r="D31" s="197"/>
      <c r="E31" s="197"/>
      <c r="F31" s="197"/>
      <c r="G31" s="197"/>
      <c r="H31" s="198"/>
      <c r="I31" s="1">
        <v>25</v>
      </c>
      <c r="J31" s="6">
        <v>0</v>
      </c>
      <c r="K31" s="6">
        <v>0</v>
      </c>
    </row>
    <row r="32" spans="1:11" ht="12.75" customHeight="1">
      <c r="A32" s="196" t="s">
        <v>81</v>
      </c>
      <c r="B32" s="197"/>
      <c r="C32" s="197"/>
      <c r="D32" s="197"/>
      <c r="E32" s="197"/>
      <c r="F32" s="197"/>
      <c r="G32" s="197"/>
      <c r="H32" s="198"/>
      <c r="I32" s="1">
        <v>26</v>
      </c>
      <c r="J32" s="6">
        <v>25070145</v>
      </c>
      <c r="K32" s="6">
        <v>22705917</v>
      </c>
    </row>
    <row r="33" spans="1:11" ht="12.75" customHeight="1">
      <c r="A33" s="196" t="s">
        <v>82</v>
      </c>
      <c r="B33" s="197"/>
      <c r="C33" s="197"/>
      <c r="D33" s="197"/>
      <c r="E33" s="197"/>
      <c r="F33" s="197"/>
      <c r="G33" s="197"/>
      <c r="H33" s="198"/>
      <c r="I33" s="1">
        <v>27</v>
      </c>
      <c r="J33" s="6">
        <v>3844258</v>
      </c>
      <c r="K33" s="6">
        <v>3090850</v>
      </c>
    </row>
    <row r="34" spans="1:11" ht="12.75" customHeight="1">
      <c r="A34" s="196" t="s">
        <v>83</v>
      </c>
      <c r="B34" s="197"/>
      <c r="C34" s="197"/>
      <c r="D34" s="197"/>
      <c r="E34" s="197"/>
      <c r="F34" s="197"/>
      <c r="G34" s="197"/>
      <c r="H34" s="198"/>
      <c r="I34" s="1">
        <v>28</v>
      </c>
      <c r="J34" s="6">
        <v>0</v>
      </c>
      <c r="K34" s="6">
        <v>0</v>
      </c>
    </row>
    <row r="35" spans="1:11" ht="12.75" customHeight="1">
      <c r="A35" s="196" t="s">
        <v>84</v>
      </c>
      <c r="B35" s="197"/>
      <c r="C35" s="197"/>
      <c r="D35" s="197"/>
      <c r="E35" s="197"/>
      <c r="F35" s="197"/>
      <c r="G35" s="197"/>
      <c r="H35" s="198"/>
      <c r="I35" s="1">
        <v>29</v>
      </c>
      <c r="J35" s="129">
        <f>SUM(J36:J38)</f>
        <v>1455811</v>
      </c>
      <c r="K35" s="129">
        <f>SUM(K36:K38)</f>
        <v>1392208</v>
      </c>
    </row>
    <row r="36" spans="1:11" ht="12.75" customHeight="1">
      <c r="A36" s="196" t="s">
        <v>85</v>
      </c>
      <c r="B36" s="197"/>
      <c r="C36" s="197"/>
      <c r="D36" s="197"/>
      <c r="E36" s="197"/>
      <c r="F36" s="197"/>
      <c r="G36" s="197"/>
      <c r="H36" s="198"/>
      <c r="I36" s="1">
        <v>30</v>
      </c>
      <c r="J36" s="6">
        <v>0</v>
      </c>
      <c r="K36" s="6">
        <v>0</v>
      </c>
    </row>
    <row r="37" spans="1:11" ht="12.75" customHeight="1">
      <c r="A37" s="196" t="s">
        <v>86</v>
      </c>
      <c r="B37" s="197"/>
      <c r="C37" s="197"/>
      <c r="D37" s="197"/>
      <c r="E37" s="197"/>
      <c r="F37" s="197"/>
      <c r="G37" s="197"/>
      <c r="H37" s="198"/>
      <c r="I37" s="1">
        <v>31</v>
      </c>
      <c r="J37" s="6">
        <v>1455811</v>
      </c>
      <c r="K37" s="6">
        <v>1392208</v>
      </c>
    </row>
    <row r="38" spans="1:11" ht="12.75" customHeight="1">
      <c r="A38" s="196" t="s">
        <v>87</v>
      </c>
      <c r="B38" s="197"/>
      <c r="C38" s="197"/>
      <c r="D38" s="197"/>
      <c r="E38" s="197"/>
      <c r="F38" s="197"/>
      <c r="G38" s="197"/>
      <c r="H38" s="198"/>
      <c r="I38" s="1">
        <v>32</v>
      </c>
      <c r="J38" s="6">
        <v>0</v>
      </c>
      <c r="K38" s="6">
        <v>0</v>
      </c>
    </row>
    <row r="39" spans="1:11" ht="12.75" customHeight="1">
      <c r="A39" s="196" t="s">
        <v>88</v>
      </c>
      <c r="B39" s="197"/>
      <c r="C39" s="197"/>
      <c r="D39" s="197"/>
      <c r="E39" s="197"/>
      <c r="F39" s="197"/>
      <c r="G39" s="197"/>
      <c r="H39" s="198"/>
      <c r="I39" s="1">
        <v>33</v>
      </c>
      <c r="J39" s="130">
        <v>0</v>
      </c>
      <c r="K39" s="6"/>
    </row>
    <row r="40" spans="1:11" ht="12.75" customHeight="1">
      <c r="A40" s="199" t="s">
        <v>89</v>
      </c>
      <c r="B40" s="200"/>
      <c r="C40" s="200"/>
      <c r="D40" s="200"/>
      <c r="E40" s="200"/>
      <c r="F40" s="200"/>
      <c r="G40" s="200"/>
      <c r="H40" s="201"/>
      <c r="I40" s="1">
        <v>34</v>
      </c>
      <c r="J40" s="129">
        <f>J41+J49+J56+J64</f>
        <v>151217183</v>
      </c>
      <c r="K40" s="129">
        <f>K41+K49+K56+K64</f>
        <v>152390622</v>
      </c>
    </row>
    <row r="41" spans="1:11" ht="12.75" customHeight="1">
      <c r="A41" s="196" t="s">
        <v>90</v>
      </c>
      <c r="B41" s="197"/>
      <c r="C41" s="197"/>
      <c r="D41" s="197"/>
      <c r="E41" s="197"/>
      <c r="F41" s="197"/>
      <c r="G41" s="197"/>
      <c r="H41" s="198"/>
      <c r="I41" s="1">
        <v>35</v>
      </c>
      <c r="J41" s="129">
        <f>SUM(J42:J48)</f>
        <v>109443073</v>
      </c>
      <c r="K41" s="129">
        <f>SUM(K42:K48)</f>
        <v>109443073</v>
      </c>
    </row>
    <row r="42" spans="1:11" ht="12.75" customHeight="1">
      <c r="A42" s="196" t="s">
        <v>91</v>
      </c>
      <c r="B42" s="197"/>
      <c r="C42" s="197"/>
      <c r="D42" s="197"/>
      <c r="E42" s="197"/>
      <c r="F42" s="197"/>
      <c r="G42" s="197"/>
      <c r="H42" s="198"/>
      <c r="I42" s="1">
        <v>36</v>
      </c>
      <c r="J42" s="6">
        <v>0</v>
      </c>
      <c r="K42" s="6">
        <v>0</v>
      </c>
    </row>
    <row r="43" spans="1:11" ht="12.75" customHeight="1">
      <c r="A43" s="196" t="s">
        <v>92</v>
      </c>
      <c r="B43" s="197"/>
      <c r="C43" s="197"/>
      <c r="D43" s="197"/>
      <c r="E43" s="197"/>
      <c r="F43" s="197"/>
      <c r="G43" s="197"/>
      <c r="H43" s="198"/>
      <c r="I43" s="1">
        <v>37</v>
      </c>
      <c r="J43" s="6">
        <v>247493</v>
      </c>
      <c r="K43" s="6">
        <v>247493</v>
      </c>
    </row>
    <row r="44" spans="1:11" ht="12.75" customHeight="1">
      <c r="A44" s="196" t="s">
        <v>93</v>
      </c>
      <c r="B44" s="197"/>
      <c r="C44" s="197"/>
      <c r="D44" s="197"/>
      <c r="E44" s="197"/>
      <c r="F44" s="197"/>
      <c r="G44" s="197"/>
      <c r="H44" s="198"/>
      <c r="I44" s="1">
        <v>38</v>
      </c>
      <c r="J44" s="6">
        <v>0</v>
      </c>
      <c r="K44" s="6">
        <v>0</v>
      </c>
    </row>
    <row r="45" spans="1:11" ht="12.75" customHeight="1">
      <c r="A45" s="196" t="s">
        <v>94</v>
      </c>
      <c r="B45" s="197"/>
      <c r="C45" s="197"/>
      <c r="D45" s="197"/>
      <c r="E45" s="197"/>
      <c r="F45" s="197"/>
      <c r="G45" s="197"/>
      <c r="H45" s="198"/>
      <c r="I45" s="1">
        <v>39</v>
      </c>
      <c r="J45" s="6">
        <v>568162</v>
      </c>
      <c r="K45" s="6">
        <v>568162</v>
      </c>
    </row>
    <row r="46" spans="1:11" ht="12.75" customHeight="1">
      <c r="A46" s="196" t="s">
        <v>95</v>
      </c>
      <c r="B46" s="197"/>
      <c r="C46" s="197"/>
      <c r="D46" s="197"/>
      <c r="E46" s="197"/>
      <c r="F46" s="197"/>
      <c r="G46" s="197"/>
      <c r="H46" s="198"/>
      <c r="I46" s="1">
        <v>40</v>
      </c>
      <c r="J46" s="6">
        <v>0</v>
      </c>
      <c r="K46" s="6">
        <v>0</v>
      </c>
    </row>
    <row r="47" spans="1:11" ht="12.75" customHeight="1">
      <c r="A47" s="196" t="s">
        <v>96</v>
      </c>
      <c r="B47" s="197"/>
      <c r="C47" s="197"/>
      <c r="D47" s="197"/>
      <c r="E47" s="197"/>
      <c r="F47" s="197"/>
      <c r="G47" s="197"/>
      <c r="H47" s="198"/>
      <c r="I47" s="1">
        <v>41</v>
      </c>
      <c r="J47" s="6">
        <v>108627418</v>
      </c>
      <c r="K47" s="6">
        <v>108627418</v>
      </c>
    </row>
    <row r="48" spans="1:11" ht="12.75" customHeight="1">
      <c r="A48" s="196" t="s">
        <v>97</v>
      </c>
      <c r="B48" s="197"/>
      <c r="C48" s="197"/>
      <c r="D48" s="197"/>
      <c r="E48" s="197"/>
      <c r="F48" s="197"/>
      <c r="G48" s="197"/>
      <c r="H48" s="198"/>
      <c r="I48" s="1">
        <v>42</v>
      </c>
      <c r="J48" s="6">
        <v>0</v>
      </c>
      <c r="K48" s="6">
        <v>0</v>
      </c>
    </row>
    <row r="49" spans="1:11" ht="12.75" customHeight="1">
      <c r="A49" s="196" t="s">
        <v>98</v>
      </c>
      <c r="B49" s="197"/>
      <c r="C49" s="197"/>
      <c r="D49" s="197"/>
      <c r="E49" s="197"/>
      <c r="F49" s="197"/>
      <c r="G49" s="197"/>
      <c r="H49" s="198"/>
      <c r="I49" s="1">
        <v>43</v>
      </c>
      <c r="J49" s="129">
        <f>SUM(J50:J55)</f>
        <v>37890161</v>
      </c>
      <c r="K49" s="129">
        <f>SUM(K50:K55)</f>
        <v>39227791</v>
      </c>
    </row>
    <row r="50" spans="1:11" ht="12.75" customHeight="1">
      <c r="A50" s="196" t="s">
        <v>99</v>
      </c>
      <c r="B50" s="197"/>
      <c r="C50" s="197"/>
      <c r="D50" s="197"/>
      <c r="E50" s="197"/>
      <c r="F50" s="197"/>
      <c r="G50" s="197"/>
      <c r="H50" s="198"/>
      <c r="I50" s="1">
        <v>44</v>
      </c>
      <c r="J50" s="6">
        <v>1438263</v>
      </c>
      <c r="K50" s="6">
        <v>185270</v>
      </c>
    </row>
    <row r="51" spans="1:11" ht="12.75" customHeight="1">
      <c r="A51" s="196" t="s">
        <v>100</v>
      </c>
      <c r="B51" s="197"/>
      <c r="C51" s="197"/>
      <c r="D51" s="197"/>
      <c r="E51" s="197"/>
      <c r="F51" s="197"/>
      <c r="G51" s="197"/>
      <c r="H51" s="198"/>
      <c r="I51" s="1">
        <v>45</v>
      </c>
      <c r="J51" s="6">
        <v>34359091</v>
      </c>
      <c r="K51" s="6">
        <v>33747170</v>
      </c>
    </row>
    <row r="52" spans="1:11" ht="12.75" customHeight="1">
      <c r="A52" s="196" t="s">
        <v>101</v>
      </c>
      <c r="B52" s="197"/>
      <c r="C52" s="197"/>
      <c r="D52" s="197"/>
      <c r="E52" s="197"/>
      <c r="F52" s="197"/>
      <c r="G52" s="197"/>
      <c r="H52" s="198"/>
      <c r="I52" s="1">
        <v>46</v>
      </c>
      <c r="J52" s="6">
        <v>0</v>
      </c>
      <c r="K52" s="6">
        <v>0</v>
      </c>
    </row>
    <row r="53" spans="1:11" ht="12.75" customHeight="1">
      <c r="A53" s="196" t="s">
        <v>102</v>
      </c>
      <c r="B53" s="197"/>
      <c r="C53" s="197"/>
      <c r="D53" s="197"/>
      <c r="E53" s="197"/>
      <c r="F53" s="197"/>
      <c r="G53" s="197"/>
      <c r="H53" s="198"/>
      <c r="I53" s="1">
        <v>47</v>
      </c>
      <c r="J53" s="6">
        <v>684960</v>
      </c>
      <c r="K53" s="6">
        <v>684132</v>
      </c>
    </row>
    <row r="54" spans="1:11" ht="12.75" customHeight="1">
      <c r="A54" s="196" t="s">
        <v>103</v>
      </c>
      <c r="B54" s="197"/>
      <c r="C54" s="197"/>
      <c r="D54" s="197"/>
      <c r="E54" s="197"/>
      <c r="F54" s="197"/>
      <c r="G54" s="197"/>
      <c r="H54" s="198"/>
      <c r="I54" s="1">
        <v>48</v>
      </c>
      <c r="J54" s="6">
        <v>632205</v>
      </c>
      <c r="K54" s="6">
        <v>1654700</v>
      </c>
    </row>
    <row r="55" spans="1:11" ht="12.75" customHeight="1">
      <c r="A55" s="196" t="s">
        <v>104</v>
      </c>
      <c r="B55" s="197"/>
      <c r="C55" s="197"/>
      <c r="D55" s="197"/>
      <c r="E55" s="197"/>
      <c r="F55" s="197"/>
      <c r="G55" s="197"/>
      <c r="H55" s="198"/>
      <c r="I55" s="1">
        <v>49</v>
      </c>
      <c r="J55" s="6">
        <v>775642</v>
      </c>
      <c r="K55" s="6">
        <v>2956519</v>
      </c>
    </row>
    <row r="56" spans="1:11" ht="12.75" customHeight="1">
      <c r="A56" s="196" t="s">
        <v>105</v>
      </c>
      <c r="B56" s="197"/>
      <c r="C56" s="197"/>
      <c r="D56" s="197"/>
      <c r="E56" s="197"/>
      <c r="F56" s="197"/>
      <c r="G56" s="197"/>
      <c r="H56" s="198"/>
      <c r="I56" s="1">
        <v>50</v>
      </c>
      <c r="J56" s="129">
        <f>SUM(J57:J63)</f>
        <v>3452953</v>
      </c>
      <c r="K56" s="129">
        <f>SUM(K57:K63)</f>
        <v>3304699</v>
      </c>
    </row>
    <row r="57" spans="1:11" ht="12.75" customHeight="1">
      <c r="A57" s="196" t="s">
        <v>77</v>
      </c>
      <c r="B57" s="197"/>
      <c r="C57" s="197"/>
      <c r="D57" s="197"/>
      <c r="E57" s="197"/>
      <c r="F57" s="197"/>
      <c r="G57" s="197"/>
      <c r="H57" s="198"/>
      <c r="I57" s="1">
        <v>51</v>
      </c>
      <c r="J57" s="6">
        <v>0</v>
      </c>
      <c r="K57" s="6">
        <v>0</v>
      </c>
    </row>
    <row r="58" spans="1:11" ht="12.75" customHeight="1">
      <c r="A58" s="196" t="s">
        <v>78</v>
      </c>
      <c r="B58" s="197"/>
      <c r="C58" s="197"/>
      <c r="D58" s="197"/>
      <c r="E58" s="197"/>
      <c r="F58" s="197"/>
      <c r="G58" s="197"/>
      <c r="H58" s="198"/>
      <c r="I58" s="1">
        <v>52</v>
      </c>
      <c r="J58" s="6">
        <v>293052</v>
      </c>
      <c r="K58" s="6">
        <v>308089</v>
      </c>
    </row>
    <row r="59" spans="1:11" ht="12.75" customHeight="1">
      <c r="A59" s="196" t="s">
        <v>79</v>
      </c>
      <c r="B59" s="197"/>
      <c r="C59" s="197"/>
      <c r="D59" s="197"/>
      <c r="E59" s="197"/>
      <c r="F59" s="197"/>
      <c r="G59" s="197"/>
      <c r="H59" s="198"/>
      <c r="I59" s="1">
        <v>53</v>
      </c>
      <c r="J59" s="6">
        <v>0</v>
      </c>
      <c r="K59" s="6">
        <v>0</v>
      </c>
    </row>
    <row r="60" spans="1:11" ht="12.75" customHeight="1">
      <c r="A60" s="196" t="s">
        <v>304</v>
      </c>
      <c r="B60" s="197"/>
      <c r="C60" s="197"/>
      <c r="D60" s="197"/>
      <c r="E60" s="197"/>
      <c r="F60" s="197"/>
      <c r="G60" s="197"/>
      <c r="H60" s="198"/>
      <c r="I60" s="1">
        <v>54</v>
      </c>
      <c r="J60" s="6">
        <v>0</v>
      </c>
      <c r="K60" s="6">
        <v>0</v>
      </c>
    </row>
    <row r="61" spans="1:11" ht="12.75" customHeight="1">
      <c r="A61" s="196" t="s">
        <v>80</v>
      </c>
      <c r="B61" s="197"/>
      <c r="C61" s="197"/>
      <c r="D61" s="197"/>
      <c r="E61" s="197"/>
      <c r="F61" s="197"/>
      <c r="G61" s="197"/>
      <c r="H61" s="198"/>
      <c r="I61" s="1">
        <v>55</v>
      </c>
      <c r="J61" s="6">
        <v>0</v>
      </c>
      <c r="K61" s="6">
        <v>0</v>
      </c>
    </row>
    <row r="62" spans="1:11" ht="12.75" customHeight="1">
      <c r="A62" s="196" t="s">
        <v>81</v>
      </c>
      <c r="B62" s="197"/>
      <c r="C62" s="197"/>
      <c r="D62" s="197"/>
      <c r="E62" s="197"/>
      <c r="F62" s="197"/>
      <c r="G62" s="197"/>
      <c r="H62" s="198"/>
      <c r="I62" s="1">
        <v>56</v>
      </c>
      <c r="J62" s="6">
        <v>3159901</v>
      </c>
      <c r="K62" s="6">
        <v>2996610</v>
      </c>
    </row>
    <row r="63" spans="1:11" ht="12.75" customHeight="1">
      <c r="A63" s="196" t="s">
        <v>106</v>
      </c>
      <c r="B63" s="197"/>
      <c r="C63" s="197"/>
      <c r="D63" s="197"/>
      <c r="E63" s="197"/>
      <c r="F63" s="197"/>
      <c r="G63" s="197"/>
      <c r="H63" s="198"/>
      <c r="I63" s="1">
        <v>57</v>
      </c>
      <c r="J63" s="6">
        <v>0</v>
      </c>
      <c r="K63" s="6">
        <v>0</v>
      </c>
    </row>
    <row r="64" spans="1:11" ht="12.75" customHeight="1">
      <c r="A64" s="196" t="s">
        <v>107</v>
      </c>
      <c r="B64" s="197"/>
      <c r="C64" s="197"/>
      <c r="D64" s="197"/>
      <c r="E64" s="197"/>
      <c r="F64" s="197"/>
      <c r="G64" s="197"/>
      <c r="H64" s="198"/>
      <c r="I64" s="1">
        <v>58</v>
      </c>
      <c r="J64" s="130">
        <v>430996</v>
      </c>
      <c r="K64" s="130">
        <v>415059</v>
      </c>
    </row>
    <row r="65" spans="1:11" ht="12.75" customHeight="1">
      <c r="A65" s="199" t="s">
        <v>305</v>
      </c>
      <c r="B65" s="200"/>
      <c r="C65" s="200"/>
      <c r="D65" s="200"/>
      <c r="E65" s="200"/>
      <c r="F65" s="200"/>
      <c r="G65" s="200"/>
      <c r="H65" s="201"/>
      <c r="I65" s="1">
        <v>59</v>
      </c>
      <c r="J65" s="130">
        <v>5992599</v>
      </c>
      <c r="K65" s="130">
        <v>6751571</v>
      </c>
    </row>
    <row r="66" spans="1:11" ht="12.75" customHeight="1">
      <c r="A66" s="199" t="s">
        <v>108</v>
      </c>
      <c r="B66" s="200"/>
      <c r="C66" s="200"/>
      <c r="D66" s="200"/>
      <c r="E66" s="200"/>
      <c r="F66" s="200"/>
      <c r="G66" s="200"/>
      <c r="H66" s="201"/>
      <c r="I66" s="1">
        <v>60</v>
      </c>
      <c r="J66" s="129">
        <f>J7+J8+J40+J65</f>
        <v>601259961</v>
      </c>
      <c r="K66" s="129">
        <f>K7+K8+K40+K65</f>
        <v>598450718</v>
      </c>
    </row>
    <row r="67" spans="1:11" ht="12.75" customHeight="1">
      <c r="A67" s="220" t="s">
        <v>109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38870526</v>
      </c>
      <c r="K67" s="7">
        <v>39814924</v>
      </c>
    </row>
    <row r="68" spans="1:11" ht="12.75">
      <c r="A68" s="208" t="s">
        <v>110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>
      <c r="A69" s="212" t="s">
        <v>111</v>
      </c>
      <c r="B69" s="213"/>
      <c r="C69" s="213"/>
      <c r="D69" s="213"/>
      <c r="E69" s="213"/>
      <c r="F69" s="213"/>
      <c r="G69" s="213"/>
      <c r="H69" s="219"/>
      <c r="I69" s="3">
        <v>62</v>
      </c>
      <c r="J69" s="131">
        <f>J70+J71+J72+J78+J79+J82+J85</f>
        <v>26446269</v>
      </c>
      <c r="K69" s="131">
        <f>K70+K71+K72+K78+K79+K82+K85</f>
        <v>22220497</v>
      </c>
    </row>
    <row r="70" spans="1:11" ht="12.75" customHeight="1">
      <c r="A70" s="196" t="s">
        <v>112</v>
      </c>
      <c r="B70" s="197"/>
      <c r="C70" s="197"/>
      <c r="D70" s="197"/>
      <c r="E70" s="197"/>
      <c r="F70" s="197"/>
      <c r="G70" s="197"/>
      <c r="H70" s="198"/>
      <c r="I70" s="1">
        <v>63</v>
      </c>
      <c r="J70" s="6">
        <v>116604710</v>
      </c>
      <c r="K70" s="6">
        <v>116604710</v>
      </c>
    </row>
    <row r="71" spans="1:11" ht="12.75" customHeight="1">
      <c r="A71" s="196" t="s">
        <v>113</v>
      </c>
      <c r="B71" s="197"/>
      <c r="C71" s="197"/>
      <c r="D71" s="197"/>
      <c r="E71" s="197"/>
      <c r="F71" s="197"/>
      <c r="G71" s="197"/>
      <c r="H71" s="198"/>
      <c r="I71" s="1">
        <v>64</v>
      </c>
      <c r="J71" s="6">
        <v>0</v>
      </c>
      <c r="K71" s="6">
        <v>0</v>
      </c>
    </row>
    <row r="72" spans="1:11" ht="12.75" customHeight="1">
      <c r="A72" s="196" t="s">
        <v>114</v>
      </c>
      <c r="B72" s="197"/>
      <c r="C72" s="197"/>
      <c r="D72" s="197"/>
      <c r="E72" s="197"/>
      <c r="F72" s="197"/>
      <c r="G72" s="197"/>
      <c r="H72" s="198"/>
      <c r="I72" s="1">
        <v>65</v>
      </c>
      <c r="J72" s="40">
        <f>J73+J74-J75+J76+J77</f>
        <v>0</v>
      </c>
      <c r="K72" s="40">
        <f>K73+K74-K75+K76+K77</f>
        <v>0</v>
      </c>
    </row>
    <row r="73" spans="1:11" ht="12.75" customHeight="1">
      <c r="A73" s="196" t="s">
        <v>115</v>
      </c>
      <c r="B73" s="197"/>
      <c r="C73" s="197"/>
      <c r="D73" s="197"/>
      <c r="E73" s="197"/>
      <c r="F73" s="197"/>
      <c r="G73" s="197"/>
      <c r="H73" s="198"/>
      <c r="I73" s="1">
        <v>66</v>
      </c>
      <c r="J73" s="6">
        <v>0</v>
      </c>
      <c r="K73" s="6">
        <v>0</v>
      </c>
    </row>
    <row r="74" spans="1:11" ht="12.75" customHeight="1">
      <c r="A74" s="196" t="s">
        <v>116</v>
      </c>
      <c r="B74" s="197"/>
      <c r="C74" s="197"/>
      <c r="D74" s="197"/>
      <c r="E74" s="197"/>
      <c r="F74" s="197"/>
      <c r="G74" s="197"/>
      <c r="H74" s="198"/>
      <c r="I74" s="1">
        <v>67</v>
      </c>
      <c r="J74" s="6">
        <v>1446309</v>
      </c>
      <c r="K74" s="6">
        <v>1446309</v>
      </c>
    </row>
    <row r="75" spans="1:11" ht="12.75" customHeight="1">
      <c r="A75" s="196" t="s">
        <v>117</v>
      </c>
      <c r="B75" s="197"/>
      <c r="C75" s="197"/>
      <c r="D75" s="197"/>
      <c r="E75" s="197"/>
      <c r="F75" s="197"/>
      <c r="G75" s="197"/>
      <c r="H75" s="198"/>
      <c r="I75" s="1">
        <v>68</v>
      </c>
      <c r="J75" s="6">
        <v>1446309</v>
      </c>
      <c r="K75" s="6">
        <v>1446309</v>
      </c>
    </row>
    <row r="76" spans="1:11" ht="12.75" customHeight="1">
      <c r="A76" s="196" t="s">
        <v>118</v>
      </c>
      <c r="B76" s="197"/>
      <c r="C76" s="197"/>
      <c r="D76" s="197"/>
      <c r="E76" s="197"/>
      <c r="F76" s="197"/>
      <c r="G76" s="197"/>
      <c r="H76" s="198"/>
      <c r="I76" s="1">
        <v>69</v>
      </c>
      <c r="J76" s="6">
        <v>0</v>
      </c>
      <c r="K76" s="6">
        <v>0</v>
      </c>
    </row>
    <row r="77" spans="1:11" ht="12.75" customHeight="1">
      <c r="A77" s="196" t="s">
        <v>119</v>
      </c>
      <c r="B77" s="197"/>
      <c r="C77" s="197"/>
      <c r="D77" s="197"/>
      <c r="E77" s="197"/>
      <c r="F77" s="197"/>
      <c r="G77" s="197"/>
      <c r="H77" s="198"/>
      <c r="I77" s="1">
        <v>70</v>
      </c>
      <c r="J77" s="6">
        <v>0</v>
      </c>
      <c r="K77" s="6">
        <v>0</v>
      </c>
    </row>
    <row r="78" spans="1:11" ht="12.75" customHeight="1">
      <c r="A78" s="196" t="s">
        <v>120</v>
      </c>
      <c r="B78" s="197"/>
      <c r="C78" s="197"/>
      <c r="D78" s="197"/>
      <c r="E78" s="197"/>
      <c r="F78" s="197"/>
      <c r="G78" s="197"/>
      <c r="H78" s="198"/>
      <c r="I78" s="1">
        <v>71</v>
      </c>
      <c r="J78" s="6">
        <v>138569436</v>
      </c>
      <c r="K78" s="6">
        <v>138569436</v>
      </c>
    </row>
    <row r="79" spans="1:11" ht="12.75" customHeight="1">
      <c r="A79" s="196" t="s">
        <v>121</v>
      </c>
      <c r="B79" s="197"/>
      <c r="C79" s="197"/>
      <c r="D79" s="197"/>
      <c r="E79" s="197"/>
      <c r="F79" s="197"/>
      <c r="G79" s="197"/>
      <c r="H79" s="198"/>
      <c r="I79" s="1">
        <v>72</v>
      </c>
      <c r="J79" s="40">
        <f>J80-J81</f>
        <v>-121848675</v>
      </c>
      <c r="K79" s="40">
        <f>K80-K81</f>
        <v>-228727878</v>
      </c>
    </row>
    <row r="80" spans="1:11" ht="12.75" customHeight="1">
      <c r="A80" s="216" t="s">
        <v>122</v>
      </c>
      <c r="B80" s="217"/>
      <c r="C80" s="217"/>
      <c r="D80" s="217"/>
      <c r="E80" s="217"/>
      <c r="F80" s="217"/>
      <c r="G80" s="217"/>
      <c r="H80" s="218"/>
      <c r="I80" s="1">
        <v>73</v>
      </c>
      <c r="J80" s="6">
        <v>6625537</v>
      </c>
      <c r="K80" s="6">
        <v>6625537</v>
      </c>
    </row>
    <row r="81" spans="1:11" ht="12.75" customHeight="1">
      <c r="A81" s="216" t="s">
        <v>123</v>
      </c>
      <c r="B81" s="217"/>
      <c r="C81" s="217"/>
      <c r="D81" s="217"/>
      <c r="E81" s="217"/>
      <c r="F81" s="217"/>
      <c r="G81" s="217"/>
      <c r="H81" s="218"/>
      <c r="I81" s="1">
        <v>74</v>
      </c>
      <c r="J81" s="6">
        <v>128474212</v>
      </c>
      <c r="K81" s="6">
        <v>235353415</v>
      </c>
    </row>
    <row r="82" spans="1:11" ht="12.75" customHeight="1">
      <c r="A82" s="196" t="s">
        <v>124</v>
      </c>
      <c r="B82" s="197"/>
      <c r="C82" s="197"/>
      <c r="D82" s="197"/>
      <c r="E82" s="197"/>
      <c r="F82" s="197"/>
      <c r="G82" s="197"/>
      <c r="H82" s="198"/>
      <c r="I82" s="1">
        <v>75</v>
      </c>
      <c r="J82" s="40">
        <f>J83-J84</f>
        <v>-106879202</v>
      </c>
      <c r="K82" s="40">
        <f>K83-K84</f>
        <v>-4225771</v>
      </c>
    </row>
    <row r="83" spans="1:11" ht="12.75" customHeight="1">
      <c r="A83" s="216" t="s">
        <v>125</v>
      </c>
      <c r="B83" s="217"/>
      <c r="C83" s="217"/>
      <c r="D83" s="217"/>
      <c r="E83" s="217"/>
      <c r="F83" s="217"/>
      <c r="G83" s="217"/>
      <c r="H83" s="218"/>
      <c r="I83" s="1">
        <v>76</v>
      </c>
      <c r="J83" s="6"/>
      <c r="K83" s="6">
        <v>0</v>
      </c>
    </row>
    <row r="84" spans="1:11" ht="12.75" customHeight="1">
      <c r="A84" s="216" t="s">
        <v>126</v>
      </c>
      <c r="B84" s="217"/>
      <c r="C84" s="217"/>
      <c r="D84" s="217"/>
      <c r="E84" s="217"/>
      <c r="F84" s="217"/>
      <c r="G84" s="217"/>
      <c r="H84" s="218"/>
      <c r="I84" s="1">
        <v>77</v>
      </c>
      <c r="J84" s="6">
        <v>106879202</v>
      </c>
      <c r="K84" s="6">
        <v>4225771</v>
      </c>
    </row>
    <row r="85" spans="1:11" ht="12.75" customHeight="1">
      <c r="A85" s="196" t="s">
        <v>127</v>
      </c>
      <c r="B85" s="197"/>
      <c r="C85" s="197"/>
      <c r="D85" s="197"/>
      <c r="E85" s="197"/>
      <c r="F85" s="197"/>
      <c r="G85" s="197"/>
      <c r="H85" s="198"/>
      <c r="I85" s="1">
        <v>78</v>
      </c>
      <c r="J85" s="6">
        <v>0</v>
      </c>
      <c r="K85" s="6">
        <v>0</v>
      </c>
    </row>
    <row r="86" spans="1:11" ht="12.75" customHeight="1">
      <c r="A86" s="199" t="s">
        <v>128</v>
      </c>
      <c r="B86" s="200"/>
      <c r="C86" s="200"/>
      <c r="D86" s="200"/>
      <c r="E86" s="200"/>
      <c r="F86" s="200"/>
      <c r="G86" s="200"/>
      <c r="H86" s="201"/>
      <c r="I86" s="1">
        <v>79</v>
      </c>
      <c r="J86" s="129">
        <f>SUM(J87:J89)</f>
        <v>12165789</v>
      </c>
      <c r="K86" s="129">
        <f>SUM(K87:K89)</f>
        <v>12165789</v>
      </c>
    </row>
    <row r="87" spans="1:11" ht="12.75" customHeight="1">
      <c r="A87" s="196" t="s">
        <v>129</v>
      </c>
      <c r="B87" s="197"/>
      <c r="C87" s="197"/>
      <c r="D87" s="197"/>
      <c r="E87" s="197"/>
      <c r="F87" s="197"/>
      <c r="G87" s="197"/>
      <c r="H87" s="198"/>
      <c r="I87" s="1">
        <v>80</v>
      </c>
      <c r="J87" s="6">
        <v>1656347</v>
      </c>
      <c r="K87" s="6">
        <v>1656347</v>
      </c>
    </row>
    <row r="88" spans="1:11" ht="12.75" customHeight="1">
      <c r="A88" s="196" t="s">
        <v>130</v>
      </c>
      <c r="B88" s="197"/>
      <c r="C88" s="197"/>
      <c r="D88" s="197"/>
      <c r="E88" s="197"/>
      <c r="F88" s="197"/>
      <c r="G88" s="197"/>
      <c r="H88" s="198"/>
      <c r="I88" s="1">
        <v>81</v>
      </c>
      <c r="J88" s="6">
        <v>0</v>
      </c>
      <c r="K88" s="6">
        <v>0</v>
      </c>
    </row>
    <row r="89" spans="1:11" ht="12.75" customHeight="1">
      <c r="A89" s="196" t="s">
        <v>131</v>
      </c>
      <c r="B89" s="197"/>
      <c r="C89" s="197"/>
      <c r="D89" s="197"/>
      <c r="E89" s="197"/>
      <c r="F89" s="197"/>
      <c r="G89" s="197"/>
      <c r="H89" s="198"/>
      <c r="I89" s="1">
        <v>82</v>
      </c>
      <c r="J89" s="6">
        <v>10509442</v>
      </c>
      <c r="K89" s="6">
        <v>10509442</v>
      </c>
    </row>
    <row r="90" spans="1:11" ht="12.75" customHeight="1">
      <c r="A90" s="199" t="s">
        <v>132</v>
      </c>
      <c r="B90" s="200"/>
      <c r="C90" s="200"/>
      <c r="D90" s="200"/>
      <c r="E90" s="200"/>
      <c r="F90" s="200"/>
      <c r="G90" s="200"/>
      <c r="H90" s="201"/>
      <c r="I90" s="1">
        <v>83</v>
      </c>
      <c r="J90" s="129">
        <f>SUM(J91:J99)</f>
        <v>336242527</v>
      </c>
      <c r="K90" s="129">
        <f>SUM(K91:K99)</f>
        <v>332829805</v>
      </c>
    </row>
    <row r="91" spans="1:11" ht="12.75" customHeight="1">
      <c r="A91" s="196" t="s">
        <v>133</v>
      </c>
      <c r="B91" s="197"/>
      <c r="C91" s="197"/>
      <c r="D91" s="197"/>
      <c r="E91" s="197"/>
      <c r="F91" s="197"/>
      <c r="G91" s="197"/>
      <c r="H91" s="198"/>
      <c r="I91" s="1">
        <v>84</v>
      </c>
      <c r="J91" s="6">
        <v>572160</v>
      </c>
      <c r="K91" s="6">
        <v>586801</v>
      </c>
    </row>
    <row r="92" spans="1:11" ht="12.75" customHeight="1">
      <c r="A92" s="196" t="s">
        <v>134</v>
      </c>
      <c r="B92" s="197"/>
      <c r="C92" s="197"/>
      <c r="D92" s="197"/>
      <c r="E92" s="197"/>
      <c r="F92" s="197"/>
      <c r="G92" s="197"/>
      <c r="H92" s="198"/>
      <c r="I92" s="1">
        <v>85</v>
      </c>
      <c r="J92" s="6">
        <v>64800</v>
      </c>
      <c r="K92" s="6">
        <v>64800</v>
      </c>
    </row>
    <row r="93" spans="1:11" ht="12.75" customHeight="1">
      <c r="A93" s="196" t="s">
        <v>135</v>
      </c>
      <c r="B93" s="197"/>
      <c r="C93" s="197"/>
      <c r="D93" s="197"/>
      <c r="E93" s="197"/>
      <c r="F93" s="197"/>
      <c r="G93" s="197"/>
      <c r="H93" s="198"/>
      <c r="I93" s="1">
        <v>86</v>
      </c>
      <c r="J93" s="6">
        <v>280038174</v>
      </c>
      <c r="K93" s="6">
        <v>275663170</v>
      </c>
    </row>
    <row r="94" spans="1:11" ht="12.75" customHeight="1">
      <c r="A94" s="196" t="s">
        <v>136</v>
      </c>
      <c r="B94" s="197"/>
      <c r="C94" s="197"/>
      <c r="D94" s="197"/>
      <c r="E94" s="197"/>
      <c r="F94" s="197"/>
      <c r="G94" s="197"/>
      <c r="H94" s="198"/>
      <c r="I94" s="1">
        <v>87</v>
      </c>
      <c r="J94" s="6">
        <v>0</v>
      </c>
      <c r="K94" s="6">
        <v>0</v>
      </c>
    </row>
    <row r="95" spans="1:11" ht="12.75" customHeight="1">
      <c r="A95" s="196" t="s">
        <v>137</v>
      </c>
      <c r="B95" s="197"/>
      <c r="C95" s="197"/>
      <c r="D95" s="197"/>
      <c r="E95" s="197"/>
      <c r="F95" s="197"/>
      <c r="G95" s="197"/>
      <c r="H95" s="198"/>
      <c r="I95" s="1">
        <v>88</v>
      </c>
      <c r="J95" s="6">
        <v>12002334</v>
      </c>
      <c r="K95" s="6">
        <v>12719955</v>
      </c>
    </row>
    <row r="96" spans="1:11" ht="12.75" customHeight="1">
      <c r="A96" s="196" t="s">
        <v>138</v>
      </c>
      <c r="B96" s="197"/>
      <c r="C96" s="197"/>
      <c r="D96" s="197"/>
      <c r="E96" s="197"/>
      <c r="F96" s="197"/>
      <c r="G96" s="197"/>
      <c r="H96" s="198"/>
      <c r="I96" s="1">
        <v>89</v>
      </c>
      <c r="J96" s="6">
        <v>0</v>
      </c>
      <c r="K96" s="6">
        <v>0</v>
      </c>
    </row>
    <row r="97" spans="1:11" ht="12.75" customHeight="1">
      <c r="A97" s="196" t="s">
        <v>306</v>
      </c>
      <c r="B97" s="197"/>
      <c r="C97" s="197"/>
      <c r="D97" s="197"/>
      <c r="E97" s="197"/>
      <c r="F97" s="197"/>
      <c r="G97" s="197"/>
      <c r="H97" s="198"/>
      <c r="I97" s="1">
        <v>90</v>
      </c>
      <c r="J97" s="6">
        <v>0</v>
      </c>
      <c r="K97" s="6">
        <v>0</v>
      </c>
    </row>
    <row r="98" spans="1:11" ht="12.75" customHeight="1">
      <c r="A98" s="196" t="s">
        <v>140</v>
      </c>
      <c r="B98" s="197"/>
      <c r="C98" s="197"/>
      <c r="D98" s="197"/>
      <c r="E98" s="197"/>
      <c r="F98" s="197"/>
      <c r="G98" s="197"/>
      <c r="H98" s="198"/>
      <c r="I98" s="1">
        <v>91</v>
      </c>
      <c r="J98" s="6">
        <v>8922700</v>
      </c>
      <c r="K98" s="6">
        <v>9152720</v>
      </c>
    </row>
    <row r="99" spans="1:11" ht="12.75" customHeight="1">
      <c r="A99" s="196" t="s">
        <v>141</v>
      </c>
      <c r="B99" s="197"/>
      <c r="C99" s="197"/>
      <c r="D99" s="197"/>
      <c r="E99" s="197"/>
      <c r="F99" s="197"/>
      <c r="G99" s="197"/>
      <c r="H99" s="198"/>
      <c r="I99" s="1">
        <v>92</v>
      </c>
      <c r="J99" s="6">
        <v>34642359</v>
      </c>
      <c r="K99" s="6">
        <v>34642359</v>
      </c>
    </row>
    <row r="100" spans="1:11" ht="12.75" customHeight="1">
      <c r="A100" s="199" t="s">
        <v>142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129">
        <f>SUM(J101:J112)</f>
        <v>203405420</v>
      </c>
      <c r="K100" s="129">
        <f>SUM(K101:K112)</f>
        <v>204691263</v>
      </c>
    </row>
    <row r="101" spans="1:11" ht="12.75" customHeight="1">
      <c r="A101" s="196" t="s">
        <v>133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6">
        <v>651031</v>
      </c>
      <c r="K101" s="6">
        <v>728814</v>
      </c>
    </row>
    <row r="102" spans="1:11" ht="12.75" customHeight="1">
      <c r="A102" s="196" t="s">
        <v>134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6">
        <v>2605144</v>
      </c>
      <c r="K102" s="6">
        <v>2605155</v>
      </c>
    </row>
    <row r="103" spans="1:11" ht="12.75" customHeight="1">
      <c r="A103" s="196" t="s">
        <v>135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6">
        <v>70162513</v>
      </c>
      <c r="K103" s="6">
        <v>69882953</v>
      </c>
    </row>
    <row r="104" spans="1:11" ht="12.75" customHeight="1">
      <c r="A104" s="196" t="s">
        <v>136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6">
        <v>3037966</v>
      </c>
      <c r="K104" s="6">
        <v>4577907</v>
      </c>
    </row>
    <row r="105" spans="1:11" ht="12.75" customHeight="1">
      <c r="A105" s="196" t="s">
        <v>137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6">
        <v>27257337</v>
      </c>
      <c r="K105" s="6">
        <v>24899803</v>
      </c>
    </row>
    <row r="106" spans="1:11" ht="12.75" customHeight="1">
      <c r="A106" s="196" t="s">
        <v>138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6">
        <v>70973241</v>
      </c>
      <c r="K106" s="6">
        <v>70973241</v>
      </c>
    </row>
    <row r="107" spans="1:11" ht="12.75" customHeight="1">
      <c r="A107" s="196" t="s">
        <v>139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6">
        <v>0</v>
      </c>
      <c r="K107" s="6">
        <v>0</v>
      </c>
    </row>
    <row r="108" spans="1:11" ht="12.75" customHeight="1">
      <c r="A108" s="196" t="s">
        <v>143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6">
        <v>5289872</v>
      </c>
      <c r="K108" s="6">
        <v>5548710</v>
      </c>
    </row>
    <row r="109" spans="1:11" ht="12.75" customHeight="1">
      <c r="A109" s="196" t="s">
        <v>307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6">
        <v>9570672</v>
      </c>
      <c r="K109" s="6">
        <v>11048157</v>
      </c>
    </row>
    <row r="110" spans="1:11" ht="12.75" customHeight="1">
      <c r="A110" s="196" t="s">
        <v>144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6">
        <v>0</v>
      </c>
      <c r="K110" s="6">
        <v>0</v>
      </c>
    </row>
    <row r="111" spans="1:11" ht="12.75" customHeight="1">
      <c r="A111" s="196" t="s">
        <v>145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6">
        <v>0</v>
      </c>
      <c r="K111" s="6">
        <v>0</v>
      </c>
    </row>
    <row r="112" spans="1:11" ht="12.75" customHeight="1">
      <c r="A112" s="196" t="s">
        <v>146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6">
        <v>13857644</v>
      </c>
      <c r="K112" s="6">
        <v>14426523</v>
      </c>
    </row>
    <row r="113" spans="1:11" ht="12.75" customHeight="1">
      <c r="A113" s="199" t="s">
        <v>147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130">
        <v>22999956</v>
      </c>
      <c r="K113" s="130">
        <v>26543364</v>
      </c>
    </row>
    <row r="114" spans="1:11" ht="12.75" customHeight="1">
      <c r="A114" s="199" t="s">
        <v>308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129">
        <f>J69+J86+J90+J100+J113</f>
        <v>601259961</v>
      </c>
      <c r="K114" s="129">
        <f>K69+K86+K90+K100+K113</f>
        <v>598450718</v>
      </c>
    </row>
    <row r="115" spans="1:11" ht="12.75" customHeight="1">
      <c r="A115" s="205" t="s">
        <v>148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7">
        <v>38870526</v>
      </c>
      <c r="K115" s="7">
        <v>39814924</v>
      </c>
    </row>
    <row r="116" spans="1:11" ht="12.75" customHeight="1">
      <c r="A116" s="208" t="s">
        <v>149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 customHeight="1">
      <c r="A117" s="212" t="s">
        <v>150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 customHeight="1">
      <c r="A118" s="196" t="s">
        <v>151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6"/>
      <c r="K118" s="6"/>
    </row>
    <row r="119" spans="1:11" ht="12.75" customHeight="1">
      <c r="A119" s="202" t="s">
        <v>152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7"/>
      <c r="K119" s="7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8:H118"/>
    <mergeCell ref="A113:H113"/>
    <mergeCell ref="A114:H114"/>
    <mergeCell ref="A119:H119"/>
    <mergeCell ref="A115:H115"/>
    <mergeCell ref="A116:K116"/>
    <mergeCell ref="A117:K117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1" max="9" width="9.140625" style="39" customWidth="1"/>
    <col min="10" max="10" width="9.8515625" style="39" customWidth="1"/>
    <col min="11" max="11" width="10.00390625" style="39" customWidth="1"/>
    <col min="12" max="12" width="9.8515625" style="39" customWidth="1"/>
    <col min="13" max="13" width="10.28125" style="39" customWidth="1"/>
    <col min="14" max="16384" width="9.140625" style="39" customWidth="1"/>
  </cols>
  <sheetData>
    <row r="1" spans="1:13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325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45" t="s">
        <v>309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 customHeight="1">
      <c r="A4" s="246" t="s">
        <v>54</v>
      </c>
      <c r="B4" s="246"/>
      <c r="C4" s="246"/>
      <c r="D4" s="246"/>
      <c r="E4" s="246"/>
      <c r="F4" s="246"/>
      <c r="G4" s="246"/>
      <c r="H4" s="246"/>
      <c r="I4" s="44" t="s">
        <v>55</v>
      </c>
      <c r="J4" s="247" t="s">
        <v>56</v>
      </c>
      <c r="K4" s="247"/>
      <c r="L4" s="247" t="s">
        <v>57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44"/>
      <c r="J5" s="46" t="s">
        <v>154</v>
      </c>
      <c r="K5" s="46" t="s">
        <v>155</v>
      </c>
      <c r="L5" s="46" t="s">
        <v>154</v>
      </c>
      <c r="M5" s="46" t="s">
        <v>155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212" t="s">
        <v>156</v>
      </c>
      <c r="B7" s="213"/>
      <c r="C7" s="213"/>
      <c r="D7" s="213"/>
      <c r="E7" s="213"/>
      <c r="F7" s="213"/>
      <c r="G7" s="213"/>
      <c r="H7" s="219"/>
      <c r="I7" s="3">
        <v>111</v>
      </c>
      <c r="J7" s="127">
        <v>43923058</v>
      </c>
      <c r="K7" s="127">
        <v>43923058</v>
      </c>
      <c r="L7" s="127">
        <f>SUM(L8:L9)</f>
        <v>35188404</v>
      </c>
      <c r="M7" s="127">
        <f>SUM(M8:M9)</f>
        <v>35188404</v>
      </c>
    </row>
    <row r="8" spans="1:13" ht="12.75" customHeight="1">
      <c r="A8" s="199" t="s">
        <v>157</v>
      </c>
      <c r="B8" s="200"/>
      <c r="C8" s="200"/>
      <c r="D8" s="200"/>
      <c r="E8" s="200"/>
      <c r="F8" s="200"/>
      <c r="G8" s="200"/>
      <c r="H8" s="201"/>
      <c r="I8" s="1">
        <v>112</v>
      </c>
      <c r="J8" s="6">
        <v>40950653</v>
      </c>
      <c r="K8" s="6">
        <v>40950653</v>
      </c>
      <c r="L8" s="6">
        <v>33487166</v>
      </c>
      <c r="M8" s="6">
        <f>L8</f>
        <v>33487166</v>
      </c>
    </row>
    <row r="9" spans="1:13" ht="12.75" customHeight="1">
      <c r="A9" s="199" t="s">
        <v>158</v>
      </c>
      <c r="B9" s="200"/>
      <c r="C9" s="200"/>
      <c r="D9" s="200"/>
      <c r="E9" s="200"/>
      <c r="F9" s="200"/>
      <c r="G9" s="200"/>
      <c r="H9" s="201"/>
      <c r="I9" s="1">
        <v>113</v>
      </c>
      <c r="J9" s="6">
        <v>2972405</v>
      </c>
      <c r="K9" s="6">
        <v>2972405</v>
      </c>
      <c r="L9" s="6">
        <v>1701238</v>
      </c>
      <c r="M9" s="6">
        <f>L9</f>
        <v>1701238</v>
      </c>
    </row>
    <row r="10" spans="1:13" ht="12.75" customHeight="1">
      <c r="A10" s="199" t="s">
        <v>159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0">
        <v>42150165</v>
      </c>
      <c r="K10" s="40">
        <v>42150165</v>
      </c>
      <c r="L10" s="40">
        <f>L11+L12+L16+L20+L21+L22+L25+L26</f>
        <v>39353958</v>
      </c>
      <c r="M10" s="40">
        <f>M11+M12+M16+M20+M21+M22+M25+M26</f>
        <v>39353958</v>
      </c>
    </row>
    <row r="11" spans="1:13" ht="12.75" customHeight="1">
      <c r="A11" s="199" t="s">
        <v>160</v>
      </c>
      <c r="B11" s="200"/>
      <c r="C11" s="200"/>
      <c r="D11" s="200"/>
      <c r="E11" s="200"/>
      <c r="F11" s="200"/>
      <c r="G11" s="200"/>
      <c r="H11" s="201"/>
      <c r="I11" s="1">
        <v>115</v>
      </c>
      <c r="J11" s="6"/>
      <c r="K11" s="6"/>
      <c r="L11" s="6"/>
      <c r="M11" s="6"/>
    </row>
    <row r="12" spans="1:13" ht="12.75" customHeight="1">
      <c r="A12" s="199" t="s">
        <v>161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0">
        <v>10662107</v>
      </c>
      <c r="K12" s="40">
        <v>10662107</v>
      </c>
      <c r="L12" s="40">
        <f>SUM(L13:L15)</f>
        <v>9341083</v>
      </c>
      <c r="M12" s="40">
        <f>SUM(M13:M15)</f>
        <v>9341083</v>
      </c>
    </row>
    <row r="13" spans="1:13" ht="12.75" customHeight="1">
      <c r="A13" s="196" t="s">
        <v>162</v>
      </c>
      <c r="B13" s="197"/>
      <c r="C13" s="197"/>
      <c r="D13" s="197"/>
      <c r="E13" s="197"/>
      <c r="F13" s="197"/>
      <c r="G13" s="197"/>
      <c r="H13" s="198"/>
      <c r="I13" s="1">
        <v>117</v>
      </c>
      <c r="J13" s="6">
        <v>2094320</v>
      </c>
      <c r="K13" s="6">
        <v>2094320</v>
      </c>
      <c r="L13" s="6">
        <v>1697298</v>
      </c>
      <c r="M13" s="6">
        <f>L13</f>
        <v>1697298</v>
      </c>
    </row>
    <row r="14" spans="1:13" ht="12.75" customHeight="1">
      <c r="A14" s="196" t="s">
        <v>163</v>
      </c>
      <c r="B14" s="197"/>
      <c r="C14" s="197"/>
      <c r="D14" s="197"/>
      <c r="E14" s="197"/>
      <c r="F14" s="197"/>
      <c r="G14" s="197"/>
      <c r="H14" s="198"/>
      <c r="I14" s="1">
        <v>118</v>
      </c>
      <c r="J14" s="6">
        <v>0</v>
      </c>
      <c r="K14" s="6">
        <v>0</v>
      </c>
      <c r="L14" s="6">
        <v>0</v>
      </c>
      <c r="M14" s="6">
        <f>L14</f>
        <v>0</v>
      </c>
    </row>
    <row r="15" spans="1:13" ht="12.75" customHeight="1">
      <c r="A15" s="196" t="s">
        <v>164</v>
      </c>
      <c r="B15" s="197"/>
      <c r="C15" s="197"/>
      <c r="D15" s="197"/>
      <c r="E15" s="197"/>
      <c r="F15" s="197"/>
      <c r="G15" s="197"/>
      <c r="H15" s="198"/>
      <c r="I15" s="1">
        <v>119</v>
      </c>
      <c r="J15" s="6">
        <v>8567787</v>
      </c>
      <c r="K15" s="6">
        <v>8567787</v>
      </c>
      <c r="L15" s="6">
        <v>7643785</v>
      </c>
      <c r="M15" s="6">
        <f>L15</f>
        <v>7643785</v>
      </c>
    </row>
    <row r="16" spans="1:13" ht="12.75" customHeight="1">
      <c r="A16" s="199" t="s">
        <v>165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0">
        <v>23092989</v>
      </c>
      <c r="K16" s="40">
        <v>23092989</v>
      </c>
      <c r="L16" s="40">
        <f>SUM(L17:L19)</f>
        <v>22564296</v>
      </c>
      <c r="M16" s="40">
        <f>SUM(M17:M19)</f>
        <v>22564296</v>
      </c>
    </row>
    <row r="17" spans="1:13" ht="12.75" customHeight="1">
      <c r="A17" s="196" t="s">
        <v>166</v>
      </c>
      <c r="B17" s="197"/>
      <c r="C17" s="197"/>
      <c r="D17" s="197"/>
      <c r="E17" s="197"/>
      <c r="F17" s="197"/>
      <c r="G17" s="197"/>
      <c r="H17" s="198"/>
      <c r="I17" s="1">
        <v>121</v>
      </c>
      <c r="J17" s="6">
        <v>13487511</v>
      </c>
      <c r="K17" s="6">
        <v>13487511</v>
      </c>
      <c r="L17" s="6">
        <v>12983209</v>
      </c>
      <c r="M17" s="6">
        <f>L17</f>
        <v>12983209</v>
      </c>
    </row>
    <row r="18" spans="1:13" ht="12.75" customHeight="1">
      <c r="A18" s="196" t="s">
        <v>167</v>
      </c>
      <c r="B18" s="197"/>
      <c r="C18" s="197"/>
      <c r="D18" s="197"/>
      <c r="E18" s="197"/>
      <c r="F18" s="197"/>
      <c r="G18" s="197"/>
      <c r="H18" s="198"/>
      <c r="I18" s="1">
        <v>122</v>
      </c>
      <c r="J18" s="6">
        <v>6197759</v>
      </c>
      <c r="K18" s="6">
        <v>6197759</v>
      </c>
      <c r="L18" s="6">
        <v>6287562</v>
      </c>
      <c r="M18" s="6">
        <f>L18</f>
        <v>6287562</v>
      </c>
    </row>
    <row r="19" spans="1:13" ht="12.75" customHeight="1">
      <c r="A19" s="196" t="s">
        <v>168</v>
      </c>
      <c r="B19" s="197"/>
      <c r="C19" s="197"/>
      <c r="D19" s="197"/>
      <c r="E19" s="197"/>
      <c r="F19" s="197"/>
      <c r="G19" s="197"/>
      <c r="H19" s="198"/>
      <c r="I19" s="1">
        <v>123</v>
      </c>
      <c r="J19" s="6">
        <v>3407719</v>
      </c>
      <c r="K19" s="6">
        <v>3407719</v>
      </c>
      <c r="L19" s="6">
        <v>3293525</v>
      </c>
      <c r="M19" s="6">
        <f>L19</f>
        <v>3293525</v>
      </c>
    </row>
    <row r="20" spans="1:13" ht="12.75" customHeight="1">
      <c r="A20" s="199" t="s">
        <v>169</v>
      </c>
      <c r="B20" s="200"/>
      <c r="C20" s="200"/>
      <c r="D20" s="200"/>
      <c r="E20" s="200"/>
      <c r="F20" s="200"/>
      <c r="G20" s="200"/>
      <c r="H20" s="201"/>
      <c r="I20" s="1">
        <v>124</v>
      </c>
      <c r="J20" s="6">
        <v>1344466</v>
      </c>
      <c r="K20" s="6">
        <v>1344466</v>
      </c>
      <c r="L20" s="6">
        <v>2325232</v>
      </c>
      <c r="M20" s="6">
        <f>L20</f>
        <v>2325232</v>
      </c>
    </row>
    <row r="21" spans="1:13" ht="12.75" customHeight="1">
      <c r="A21" s="199" t="s">
        <v>170</v>
      </c>
      <c r="B21" s="200"/>
      <c r="C21" s="200"/>
      <c r="D21" s="200"/>
      <c r="E21" s="200"/>
      <c r="F21" s="200"/>
      <c r="G21" s="200"/>
      <c r="H21" s="201"/>
      <c r="I21" s="1">
        <v>125</v>
      </c>
      <c r="J21" s="6">
        <v>4968654</v>
      </c>
      <c r="K21" s="6">
        <v>4968654</v>
      </c>
      <c r="L21" s="6">
        <v>3677107</v>
      </c>
      <c r="M21" s="6">
        <f>L21</f>
        <v>3677107</v>
      </c>
    </row>
    <row r="22" spans="1:13" ht="12.75" customHeight="1">
      <c r="A22" s="199" t="s">
        <v>171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0">
        <v>1048267</v>
      </c>
      <c r="K22" s="40">
        <v>1048267</v>
      </c>
      <c r="L22" s="40">
        <f>SUM(L23:L24)</f>
        <v>1154172</v>
      </c>
      <c r="M22" s="40">
        <f>SUM(M23:M24)</f>
        <v>1154172</v>
      </c>
    </row>
    <row r="23" spans="1:13" ht="12.75" customHeight="1">
      <c r="A23" s="196" t="s">
        <v>172</v>
      </c>
      <c r="B23" s="197"/>
      <c r="C23" s="197"/>
      <c r="D23" s="197"/>
      <c r="E23" s="197"/>
      <c r="F23" s="197"/>
      <c r="G23" s="197"/>
      <c r="H23" s="198"/>
      <c r="I23" s="1">
        <v>127</v>
      </c>
      <c r="J23" s="6"/>
      <c r="K23" s="6">
        <v>0</v>
      </c>
      <c r="L23" s="6"/>
      <c r="M23" s="6">
        <f>L23-0</f>
        <v>0</v>
      </c>
    </row>
    <row r="24" spans="1:13" ht="12.75" customHeight="1">
      <c r="A24" s="196" t="s">
        <v>173</v>
      </c>
      <c r="B24" s="197"/>
      <c r="C24" s="197"/>
      <c r="D24" s="197"/>
      <c r="E24" s="197"/>
      <c r="F24" s="197"/>
      <c r="G24" s="197"/>
      <c r="H24" s="198"/>
      <c r="I24" s="1">
        <v>128</v>
      </c>
      <c r="J24" s="6">
        <v>1048267</v>
      </c>
      <c r="K24" s="6">
        <v>1048267</v>
      </c>
      <c r="L24" s="6">
        <v>1154172</v>
      </c>
      <c r="M24" s="6">
        <f>L24</f>
        <v>1154172</v>
      </c>
    </row>
    <row r="25" spans="1:13" ht="12.75" customHeight="1">
      <c r="A25" s="199" t="s">
        <v>174</v>
      </c>
      <c r="B25" s="200"/>
      <c r="C25" s="200"/>
      <c r="D25" s="200"/>
      <c r="E25" s="200"/>
      <c r="F25" s="200"/>
      <c r="G25" s="200"/>
      <c r="H25" s="201"/>
      <c r="I25" s="1">
        <v>129</v>
      </c>
      <c r="J25" s="6">
        <v>0</v>
      </c>
      <c r="K25" s="6">
        <v>0</v>
      </c>
      <c r="L25" s="6">
        <v>236800</v>
      </c>
      <c r="M25" s="6">
        <f>L25</f>
        <v>236800</v>
      </c>
    </row>
    <row r="26" spans="1:13" ht="12.75" customHeight="1">
      <c r="A26" s="199" t="s">
        <v>175</v>
      </c>
      <c r="B26" s="200"/>
      <c r="C26" s="200"/>
      <c r="D26" s="200"/>
      <c r="E26" s="200"/>
      <c r="F26" s="200"/>
      <c r="G26" s="200"/>
      <c r="H26" s="201"/>
      <c r="I26" s="1">
        <v>130</v>
      </c>
      <c r="J26" s="6">
        <v>1033682</v>
      </c>
      <c r="K26" s="6">
        <v>1033682</v>
      </c>
      <c r="L26" s="6">
        <v>55268</v>
      </c>
      <c r="M26" s="6">
        <f>L26</f>
        <v>55268</v>
      </c>
    </row>
    <row r="27" spans="1:13" ht="12.75" customHeight="1">
      <c r="A27" s="199" t="s">
        <v>176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0">
        <v>789607</v>
      </c>
      <c r="K27" s="40">
        <v>789607</v>
      </c>
      <c r="L27" s="40">
        <f>SUM(L28:L32)</f>
        <v>4305596</v>
      </c>
      <c r="M27" s="40">
        <f>SUM(M28:M32)</f>
        <v>4305596</v>
      </c>
    </row>
    <row r="28" spans="1:13" ht="12.75" customHeight="1">
      <c r="A28" s="199" t="s">
        <v>177</v>
      </c>
      <c r="B28" s="200"/>
      <c r="C28" s="200"/>
      <c r="D28" s="200"/>
      <c r="E28" s="200"/>
      <c r="F28" s="200"/>
      <c r="G28" s="200"/>
      <c r="H28" s="201"/>
      <c r="I28" s="1">
        <v>132</v>
      </c>
      <c r="J28" s="6">
        <v>4712</v>
      </c>
      <c r="K28" s="6">
        <v>4712</v>
      </c>
      <c r="L28" s="6">
        <v>0</v>
      </c>
      <c r="M28" s="6">
        <f>L28</f>
        <v>0</v>
      </c>
    </row>
    <row r="29" spans="1:13" ht="12.75" customHeight="1">
      <c r="A29" s="199" t="s">
        <v>178</v>
      </c>
      <c r="B29" s="200"/>
      <c r="C29" s="200"/>
      <c r="D29" s="200"/>
      <c r="E29" s="200"/>
      <c r="F29" s="200"/>
      <c r="G29" s="200"/>
      <c r="H29" s="201"/>
      <c r="I29" s="1">
        <v>133</v>
      </c>
      <c r="J29" s="6">
        <v>773810</v>
      </c>
      <c r="K29" s="6">
        <v>773810</v>
      </c>
      <c r="L29" s="6">
        <v>4305596</v>
      </c>
      <c r="M29" s="6">
        <f>L29</f>
        <v>4305596</v>
      </c>
    </row>
    <row r="30" spans="1:13" ht="12.75" customHeight="1">
      <c r="A30" s="199" t="s">
        <v>179</v>
      </c>
      <c r="B30" s="200"/>
      <c r="C30" s="200"/>
      <c r="D30" s="200"/>
      <c r="E30" s="200"/>
      <c r="F30" s="200"/>
      <c r="G30" s="200"/>
      <c r="H30" s="201"/>
      <c r="I30" s="1">
        <v>134</v>
      </c>
      <c r="J30" s="6">
        <v>0</v>
      </c>
      <c r="K30" s="6">
        <v>0</v>
      </c>
      <c r="L30" s="6">
        <v>0</v>
      </c>
      <c r="M30" s="6">
        <f>L30</f>
        <v>0</v>
      </c>
    </row>
    <row r="31" spans="1:13" ht="12.75" customHeight="1">
      <c r="A31" s="199" t="s">
        <v>180</v>
      </c>
      <c r="B31" s="200"/>
      <c r="C31" s="200"/>
      <c r="D31" s="200"/>
      <c r="E31" s="200"/>
      <c r="F31" s="200"/>
      <c r="G31" s="200"/>
      <c r="H31" s="201"/>
      <c r="I31" s="1">
        <v>135</v>
      </c>
      <c r="J31" s="6">
        <v>0</v>
      </c>
      <c r="K31" s="6">
        <v>0</v>
      </c>
      <c r="L31" s="6">
        <v>0</v>
      </c>
      <c r="M31" s="6">
        <f>L31</f>
        <v>0</v>
      </c>
    </row>
    <row r="32" spans="1:13" ht="12.75" customHeight="1">
      <c r="A32" s="199" t="s">
        <v>181</v>
      </c>
      <c r="B32" s="200"/>
      <c r="C32" s="200"/>
      <c r="D32" s="200"/>
      <c r="E32" s="200"/>
      <c r="F32" s="200"/>
      <c r="G32" s="200"/>
      <c r="H32" s="201"/>
      <c r="I32" s="1">
        <v>136</v>
      </c>
      <c r="J32" s="6">
        <v>11085</v>
      </c>
      <c r="K32" s="6">
        <v>11085</v>
      </c>
      <c r="L32" s="6">
        <v>0</v>
      </c>
      <c r="M32" s="6">
        <f>L32</f>
        <v>0</v>
      </c>
    </row>
    <row r="33" spans="1:13" ht="12.75" customHeight="1">
      <c r="A33" s="199" t="s">
        <v>182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0">
        <v>4224487</v>
      </c>
      <c r="K33" s="40">
        <v>4224487</v>
      </c>
      <c r="L33" s="40">
        <f>SUM(L34:L37)</f>
        <v>4365813</v>
      </c>
      <c r="M33" s="40">
        <f>SUM(M34:M37)</f>
        <v>4365813</v>
      </c>
    </row>
    <row r="34" spans="1:13" ht="12.75" customHeight="1">
      <c r="A34" s="199" t="s">
        <v>183</v>
      </c>
      <c r="B34" s="200"/>
      <c r="C34" s="200"/>
      <c r="D34" s="200"/>
      <c r="E34" s="200"/>
      <c r="F34" s="200"/>
      <c r="G34" s="200"/>
      <c r="H34" s="201"/>
      <c r="I34" s="1">
        <v>138</v>
      </c>
      <c r="J34" s="6">
        <v>0</v>
      </c>
      <c r="K34" s="6">
        <v>0</v>
      </c>
      <c r="L34" s="6">
        <v>165691</v>
      </c>
      <c r="M34" s="6">
        <f aca="true" t="shared" si="0" ref="M34:M41">L34</f>
        <v>165691</v>
      </c>
    </row>
    <row r="35" spans="1:13" ht="12.75" customHeight="1">
      <c r="A35" s="199" t="s">
        <v>184</v>
      </c>
      <c r="B35" s="200"/>
      <c r="C35" s="200"/>
      <c r="D35" s="200"/>
      <c r="E35" s="200"/>
      <c r="F35" s="200"/>
      <c r="G35" s="200"/>
      <c r="H35" s="201"/>
      <c r="I35" s="1">
        <v>139</v>
      </c>
      <c r="J35" s="6">
        <v>3473128</v>
      </c>
      <c r="K35" s="6">
        <v>3473128</v>
      </c>
      <c r="L35" s="6">
        <v>3518707</v>
      </c>
      <c r="M35" s="6">
        <f t="shared" si="0"/>
        <v>3518707</v>
      </c>
    </row>
    <row r="36" spans="1:13" ht="12.75" customHeight="1">
      <c r="A36" s="199" t="s">
        <v>185</v>
      </c>
      <c r="B36" s="200"/>
      <c r="C36" s="200"/>
      <c r="D36" s="200"/>
      <c r="E36" s="200"/>
      <c r="F36" s="200"/>
      <c r="G36" s="200"/>
      <c r="H36" s="201"/>
      <c r="I36" s="1">
        <v>140</v>
      </c>
      <c r="J36" s="6">
        <v>0</v>
      </c>
      <c r="K36" s="6">
        <v>0</v>
      </c>
      <c r="L36" s="6">
        <v>0</v>
      </c>
      <c r="M36" s="6">
        <f t="shared" si="0"/>
        <v>0</v>
      </c>
    </row>
    <row r="37" spans="1:13" ht="12.75" customHeight="1">
      <c r="A37" s="199" t="s">
        <v>186</v>
      </c>
      <c r="B37" s="200"/>
      <c r="C37" s="200"/>
      <c r="D37" s="200"/>
      <c r="E37" s="200"/>
      <c r="F37" s="200"/>
      <c r="G37" s="200"/>
      <c r="H37" s="201"/>
      <c r="I37" s="1">
        <v>141</v>
      </c>
      <c r="J37" s="6">
        <v>751359</v>
      </c>
      <c r="K37" s="6">
        <v>751359</v>
      </c>
      <c r="L37" s="6">
        <v>681415</v>
      </c>
      <c r="M37" s="6">
        <f t="shared" si="0"/>
        <v>681415</v>
      </c>
    </row>
    <row r="38" spans="1:13" ht="12.75" customHeight="1">
      <c r="A38" s="199" t="s">
        <v>187</v>
      </c>
      <c r="B38" s="200"/>
      <c r="C38" s="200"/>
      <c r="D38" s="200"/>
      <c r="E38" s="200"/>
      <c r="F38" s="200"/>
      <c r="G38" s="200"/>
      <c r="H38" s="201"/>
      <c r="I38" s="1">
        <v>142</v>
      </c>
      <c r="J38" s="6"/>
      <c r="K38" s="6"/>
      <c r="L38" s="6">
        <v>0</v>
      </c>
      <c r="M38" s="6">
        <f t="shared" si="0"/>
        <v>0</v>
      </c>
    </row>
    <row r="39" spans="1:13" ht="12.75" customHeight="1">
      <c r="A39" s="199" t="s">
        <v>188</v>
      </c>
      <c r="B39" s="200"/>
      <c r="C39" s="200"/>
      <c r="D39" s="200"/>
      <c r="E39" s="200"/>
      <c r="F39" s="200"/>
      <c r="G39" s="200"/>
      <c r="H39" s="201"/>
      <c r="I39" s="1">
        <v>143</v>
      </c>
      <c r="J39" s="6"/>
      <c r="K39" s="6"/>
      <c r="L39" s="6">
        <v>0</v>
      </c>
      <c r="M39" s="6">
        <f t="shared" si="0"/>
        <v>0</v>
      </c>
    </row>
    <row r="40" spans="1:13" ht="12.75" customHeight="1">
      <c r="A40" s="199" t="s">
        <v>189</v>
      </c>
      <c r="B40" s="200"/>
      <c r="C40" s="200"/>
      <c r="D40" s="200"/>
      <c r="E40" s="200"/>
      <c r="F40" s="200"/>
      <c r="G40" s="200"/>
      <c r="H40" s="201"/>
      <c r="I40" s="1">
        <v>144</v>
      </c>
      <c r="J40" s="6"/>
      <c r="K40" s="6"/>
      <c r="L40" s="6">
        <v>0</v>
      </c>
      <c r="M40" s="6">
        <f t="shared" si="0"/>
        <v>0</v>
      </c>
    </row>
    <row r="41" spans="1:13" ht="12.75" customHeight="1">
      <c r="A41" s="199" t="s">
        <v>190</v>
      </c>
      <c r="B41" s="200"/>
      <c r="C41" s="200"/>
      <c r="D41" s="200"/>
      <c r="E41" s="200"/>
      <c r="F41" s="200"/>
      <c r="G41" s="200"/>
      <c r="H41" s="201"/>
      <c r="I41" s="1">
        <v>145</v>
      </c>
      <c r="J41" s="6"/>
      <c r="K41" s="6"/>
      <c r="L41" s="6">
        <v>0</v>
      </c>
      <c r="M41" s="6">
        <f t="shared" si="0"/>
        <v>0</v>
      </c>
    </row>
    <row r="42" spans="1:13" ht="12.75" customHeight="1">
      <c r="A42" s="199" t="s">
        <v>191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0">
        <v>44712665</v>
      </c>
      <c r="K42" s="40">
        <v>44712665</v>
      </c>
      <c r="L42" s="40">
        <f>L7+L27+L38+L40</f>
        <v>39494000</v>
      </c>
      <c r="M42" s="40">
        <f>M7+M27+M38+M40</f>
        <v>39494000</v>
      </c>
    </row>
    <row r="43" spans="1:13" ht="12.75" customHeight="1">
      <c r="A43" s="199" t="s">
        <v>192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0">
        <v>46374652</v>
      </c>
      <c r="K43" s="40">
        <v>46374652</v>
      </c>
      <c r="L43" s="40">
        <f>L10+L33+L39+L41</f>
        <v>43719771</v>
      </c>
      <c r="M43" s="40">
        <f>M10+M33+M39+M41</f>
        <v>43719771</v>
      </c>
    </row>
    <row r="44" spans="1:13" ht="12.75" customHeight="1">
      <c r="A44" s="199" t="s">
        <v>193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0">
        <v>-1661987</v>
      </c>
      <c r="K44" s="40">
        <v>-1661987</v>
      </c>
      <c r="L44" s="40">
        <f>L42-L43</f>
        <v>-4225771</v>
      </c>
      <c r="M44" s="40">
        <f>M42-M43</f>
        <v>-4225771</v>
      </c>
    </row>
    <row r="45" spans="1:13" ht="12.75" customHeight="1">
      <c r="A45" s="216" t="s">
        <v>194</v>
      </c>
      <c r="B45" s="217"/>
      <c r="C45" s="217"/>
      <c r="D45" s="217"/>
      <c r="E45" s="217"/>
      <c r="F45" s="217"/>
      <c r="G45" s="217"/>
      <c r="H45" s="218"/>
      <c r="I45" s="1">
        <v>149</v>
      </c>
      <c r="J45" s="40">
        <v>0</v>
      </c>
      <c r="K45" s="40">
        <v>0</v>
      </c>
      <c r="L45" s="40">
        <f>IF(L42&gt;L43,L42-L43,0)</f>
        <v>0</v>
      </c>
      <c r="M45" s="40">
        <f>IF(M42&gt;M43,M42-M43,0)</f>
        <v>0</v>
      </c>
    </row>
    <row r="46" spans="1:13" ht="12.75" customHeight="1">
      <c r="A46" s="216" t="s">
        <v>195</v>
      </c>
      <c r="B46" s="217"/>
      <c r="C46" s="217"/>
      <c r="D46" s="217"/>
      <c r="E46" s="217"/>
      <c r="F46" s="217"/>
      <c r="G46" s="217"/>
      <c r="H46" s="218"/>
      <c r="I46" s="1">
        <v>150</v>
      </c>
      <c r="J46" s="40">
        <v>1661987</v>
      </c>
      <c r="K46" s="40">
        <v>1661987</v>
      </c>
      <c r="L46" s="40">
        <f>IF(L43&gt;L42,L43-L42,0)</f>
        <v>4225771</v>
      </c>
      <c r="M46" s="40">
        <f>IF(M43&gt;M42,M43-M42,0)</f>
        <v>4225771</v>
      </c>
    </row>
    <row r="47" spans="1:13" ht="12.75" customHeight="1">
      <c r="A47" s="199" t="s">
        <v>196</v>
      </c>
      <c r="B47" s="200"/>
      <c r="C47" s="200"/>
      <c r="D47" s="200"/>
      <c r="E47" s="200"/>
      <c r="F47" s="200"/>
      <c r="G47" s="200"/>
      <c r="H47" s="201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199" t="s">
        <v>197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0">
        <v>-1661987</v>
      </c>
      <c r="K48" s="40">
        <v>-1661987</v>
      </c>
      <c r="L48" s="40">
        <f>L44-L47</f>
        <v>-4225771</v>
      </c>
      <c r="M48" s="40">
        <f>M44-M47</f>
        <v>-4225771</v>
      </c>
    </row>
    <row r="49" spans="1:13" ht="12.75" customHeight="1">
      <c r="A49" s="216" t="s">
        <v>198</v>
      </c>
      <c r="B49" s="217"/>
      <c r="C49" s="217"/>
      <c r="D49" s="217"/>
      <c r="E49" s="217"/>
      <c r="F49" s="217"/>
      <c r="G49" s="217"/>
      <c r="H49" s="218"/>
      <c r="I49" s="1">
        <v>153</v>
      </c>
      <c r="J49" s="40">
        <v>0</v>
      </c>
      <c r="K49" s="40">
        <v>0</v>
      </c>
      <c r="L49" s="40">
        <f>IF(L48&gt;0,L48,0)</f>
        <v>0</v>
      </c>
      <c r="M49" s="40">
        <f>IF(M48&gt;0,M48,0)</f>
        <v>0</v>
      </c>
    </row>
    <row r="50" spans="1:13" ht="12.75" customHeight="1">
      <c r="A50" s="242" t="s">
        <v>199</v>
      </c>
      <c r="B50" s="243"/>
      <c r="C50" s="243"/>
      <c r="D50" s="243"/>
      <c r="E50" s="243"/>
      <c r="F50" s="243"/>
      <c r="G50" s="243"/>
      <c r="H50" s="244"/>
      <c r="I50" s="2">
        <v>154</v>
      </c>
      <c r="J50" s="47">
        <v>1661987</v>
      </c>
      <c r="K50" s="47">
        <v>1661987</v>
      </c>
      <c r="L50" s="47">
        <f>IF(L48&lt;0,-L48,0)</f>
        <v>4225771</v>
      </c>
      <c r="M50" s="47">
        <f>IF(M48&lt;0,-M48,0)</f>
        <v>4225771</v>
      </c>
    </row>
    <row r="51" spans="1:13" ht="12.75" customHeight="1">
      <c r="A51" s="238" t="s">
        <v>310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2" t="s">
        <v>200</v>
      </c>
      <c r="B52" s="213"/>
      <c r="C52" s="213"/>
      <c r="D52" s="213"/>
      <c r="E52" s="213"/>
      <c r="F52" s="213"/>
      <c r="G52" s="213"/>
      <c r="H52" s="213"/>
      <c r="I52" s="41"/>
      <c r="J52" s="41"/>
      <c r="K52" s="41"/>
      <c r="L52" s="41"/>
      <c r="M52" s="48"/>
    </row>
    <row r="53" spans="1:13" ht="12.75" customHeight="1">
      <c r="A53" s="199" t="s">
        <v>201</v>
      </c>
      <c r="B53" s="200"/>
      <c r="C53" s="200"/>
      <c r="D53" s="200"/>
      <c r="E53" s="200"/>
      <c r="F53" s="200"/>
      <c r="G53" s="200"/>
      <c r="H53" s="201"/>
      <c r="I53" s="1">
        <v>155</v>
      </c>
      <c r="J53" s="6"/>
      <c r="K53" s="6"/>
      <c r="L53" s="6"/>
      <c r="M53" s="6"/>
    </row>
    <row r="54" spans="1:13" ht="12.75" customHeight="1">
      <c r="A54" s="220" t="s">
        <v>202</v>
      </c>
      <c r="B54" s="221"/>
      <c r="C54" s="221"/>
      <c r="D54" s="221"/>
      <c r="E54" s="221"/>
      <c r="F54" s="221"/>
      <c r="G54" s="221"/>
      <c r="H54" s="222"/>
      <c r="I54" s="1">
        <v>156</v>
      </c>
      <c r="J54" s="7"/>
      <c r="K54" s="7"/>
      <c r="L54" s="7"/>
      <c r="M54" s="7"/>
    </row>
    <row r="55" spans="1:13" ht="12.75" customHeight="1">
      <c r="A55" s="208" t="s">
        <v>203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 customHeight="1">
      <c r="A56" s="212" t="s">
        <v>204</v>
      </c>
      <c r="B56" s="213"/>
      <c r="C56" s="213"/>
      <c r="D56" s="213"/>
      <c r="E56" s="213"/>
      <c r="F56" s="213"/>
      <c r="G56" s="213"/>
      <c r="H56" s="219"/>
      <c r="I56" s="8">
        <v>157</v>
      </c>
      <c r="J56" s="126">
        <f>J48</f>
        <v>-1661987</v>
      </c>
      <c r="K56" s="126">
        <f>K48</f>
        <v>-1661987</v>
      </c>
      <c r="L56" s="126">
        <f>L48</f>
        <v>-4225771</v>
      </c>
      <c r="M56" s="126">
        <f>M48</f>
        <v>-4225771</v>
      </c>
    </row>
    <row r="57" spans="1:13" ht="12.75" customHeight="1">
      <c r="A57" s="199" t="s">
        <v>311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0">
        <f>SUM(J58:J64)</f>
        <v>0</v>
      </c>
      <c r="K57" s="40">
        <f>SUM(K58:K64)</f>
        <v>0</v>
      </c>
      <c r="L57" s="40">
        <f>SUM(L58:L64)</f>
        <v>0</v>
      </c>
      <c r="M57" s="40">
        <f>SUM(M58:M64)</f>
        <v>0</v>
      </c>
    </row>
    <row r="58" spans="1:13" ht="12.75" customHeight="1">
      <c r="A58" s="199" t="s">
        <v>205</v>
      </c>
      <c r="B58" s="200"/>
      <c r="C58" s="200"/>
      <c r="D58" s="200"/>
      <c r="E58" s="200"/>
      <c r="F58" s="200"/>
      <c r="G58" s="200"/>
      <c r="H58" s="201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 customHeight="1">
      <c r="A59" s="199" t="s">
        <v>206</v>
      </c>
      <c r="B59" s="200"/>
      <c r="C59" s="200"/>
      <c r="D59" s="200"/>
      <c r="E59" s="200"/>
      <c r="F59" s="200"/>
      <c r="G59" s="200"/>
      <c r="H59" s="201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199" t="s">
        <v>207</v>
      </c>
      <c r="B60" s="200"/>
      <c r="C60" s="200"/>
      <c r="D60" s="200"/>
      <c r="E60" s="200"/>
      <c r="F60" s="200"/>
      <c r="G60" s="200"/>
      <c r="H60" s="201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199" t="s">
        <v>208</v>
      </c>
      <c r="B61" s="200"/>
      <c r="C61" s="200"/>
      <c r="D61" s="200"/>
      <c r="E61" s="200"/>
      <c r="F61" s="200"/>
      <c r="G61" s="200"/>
      <c r="H61" s="201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199" t="s">
        <v>313</v>
      </c>
      <c r="B62" s="200"/>
      <c r="C62" s="200"/>
      <c r="D62" s="200"/>
      <c r="E62" s="200"/>
      <c r="F62" s="200"/>
      <c r="G62" s="200"/>
      <c r="H62" s="201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199" t="s">
        <v>209</v>
      </c>
      <c r="B63" s="200"/>
      <c r="C63" s="200"/>
      <c r="D63" s="200"/>
      <c r="E63" s="200"/>
      <c r="F63" s="200"/>
      <c r="G63" s="200"/>
      <c r="H63" s="201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199" t="s">
        <v>312</v>
      </c>
      <c r="B64" s="200"/>
      <c r="C64" s="200"/>
      <c r="D64" s="200"/>
      <c r="E64" s="200"/>
      <c r="F64" s="200"/>
      <c r="G64" s="200"/>
      <c r="H64" s="201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199" t="s">
        <v>210</v>
      </c>
      <c r="B65" s="200"/>
      <c r="C65" s="200"/>
      <c r="D65" s="200"/>
      <c r="E65" s="200"/>
      <c r="F65" s="200"/>
      <c r="G65" s="200"/>
      <c r="H65" s="201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199" t="s">
        <v>211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0">
        <f>J57-J65</f>
        <v>0</v>
      </c>
      <c r="K66" s="40">
        <v>0</v>
      </c>
      <c r="L66" s="40">
        <f>L57-L65</f>
        <v>0</v>
      </c>
      <c r="M66" s="40">
        <v>0</v>
      </c>
    </row>
    <row r="67" spans="1:13" ht="12.75" customHeight="1">
      <c r="A67" s="199" t="s">
        <v>212</v>
      </c>
      <c r="B67" s="200"/>
      <c r="C67" s="200"/>
      <c r="D67" s="200"/>
      <c r="E67" s="200"/>
      <c r="F67" s="200"/>
      <c r="G67" s="200"/>
      <c r="H67" s="201"/>
      <c r="I67" s="1">
        <v>168</v>
      </c>
      <c r="J67" s="47">
        <f>J56+J66</f>
        <v>-1661987</v>
      </c>
      <c r="K67" s="47">
        <f>K56+K66</f>
        <v>-1661987</v>
      </c>
      <c r="L67" s="47">
        <f>L56+L66</f>
        <v>-4225771</v>
      </c>
      <c r="M67" s="47">
        <f>M56+M66</f>
        <v>-4225771</v>
      </c>
    </row>
    <row r="68" spans="1:13" ht="12.75" customHeight="1">
      <c r="A68" s="238" t="s">
        <v>213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214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 customHeight="1">
      <c r="A70" s="199" t="s">
        <v>201</v>
      </c>
      <c r="B70" s="200"/>
      <c r="C70" s="200"/>
      <c r="D70" s="200"/>
      <c r="E70" s="200"/>
      <c r="F70" s="200"/>
      <c r="G70" s="200"/>
      <c r="H70" s="201"/>
      <c r="I70" s="1">
        <v>169</v>
      </c>
      <c r="J70" s="6"/>
      <c r="K70" s="6"/>
      <c r="L70" s="6"/>
      <c r="M70" s="6"/>
    </row>
    <row r="71" spans="1:13" ht="12.75" customHeight="1">
      <c r="A71" s="220" t="s">
        <v>202</v>
      </c>
      <c r="B71" s="221"/>
      <c r="C71" s="221"/>
      <c r="D71" s="221"/>
      <c r="E71" s="221"/>
      <c r="F71" s="221"/>
      <c r="G71" s="221"/>
      <c r="H71" s="222"/>
      <c r="I71" s="4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K37" sqref="K37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54" t="s">
        <v>215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326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 customHeight="1">
      <c r="A3" s="251" t="s">
        <v>319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4">
      <c r="A4" s="256" t="s">
        <v>54</v>
      </c>
      <c r="B4" s="256"/>
      <c r="C4" s="256"/>
      <c r="D4" s="256"/>
      <c r="E4" s="256"/>
      <c r="F4" s="256"/>
      <c r="G4" s="256"/>
      <c r="H4" s="256"/>
      <c r="I4" s="52" t="s">
        <v>55</v>
      </c>
      <c r="J4" s="53" t="s">
        <v>56</v>
      </c>
      <c r="K4" s="53" t="s">
        <v>57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4">
        <v>2</v>
      </c>
      <c r="J5" s="55" t="s">
        <v>7</v>
      </c>
      <c r="K5" s="55" t="s">
        <v>8</v>
      </c>
    </row>
    <row r="6" spans="1:11" ht="12.75" customHeight="1">
      <c r="A6" s="208" t="s">
        <v>217</v>
      </c>
      <c r="B6" s="209"/>
      <c r="C6" s="209"/>
      <c r="D6" s="209"/>
      <c r="E6" s="209"/>
      <c r="F6" s="209"/>
      <c r="G6" s="209"/>
      <c r="H6" s="209"/>
      <c r="I6" s="248"/>
      <c r="J6" s="248"/>
      <c r="K6" s="249"/>
    </row>
    <row r="7" spans="1:11" ht="12.75" customHeight="1">
      <c r="A7" s="196" t="s">
        <v>218</v>
      </c>
      <c r="B7" s="197"/>
      <c r="C7" s="197"/>
      <c r="D7" s="197"/>
      <c r="E7" s="197"/>
      <c r="F7" s="197"/>
      <c r="G7" s="197"/>
      <c r="H7" s="197"/>
      <c r="I7" s="1">
        <v>1</v>
      </c>
      <c r="J7" s="6">
        <v>-1661987</v>
      </c>
      <c r="K7" s="6">
        <v>-4225771</v>
      </c>
    </row>
    <row r="8" spans="1:11" ht="12.75" customHeight="1">
      <c r="A8" s="196" t="s">
        <v>219</v>
      </c>
      <c r="B8" s="197"/>
      <c r="C8" s="197"/>
      <c r="D8" s="197"/>
      <c r="E8" s="197"/>
      <c r="F8" s="197"/>
      <c r="G8" s="197"/>
      <c r="H8" s="197"/>
      <c r="I8" s="1">
        <v>2</v>
      </c>
      <c r="J8" s="6">
        <v>1344466</v>
      </c>
      <c r="K8" s="6">
        <v>2325232</v>
      </c>
    </row>
    <row r="9" spans="1:11" ht="12.75" customHeight="1">
      <c r="A9" s="196" t="s">
        <v>220</v>
      </c>
      <c r="B9" s="197"/>
      <c r="C9" s="197"/>
      <c r="D9" s="197"/>
      <c r="E9" s="197"/>
      <c r="F9" s="197"/>
      <c r="G9" s="197"/>
      <c r="H9" s="197"/>
      <c r="I9" s="1">
        <v>3</v>
      </c>
      <c r="J9" s="6">
        <v>0</v>
      </c>
      <c r="K9" s="6">
        <v>5108799</v>
      </c>
    </row>
    <row r="10" spans="1:11" ht="12.75" customHeight="1">
      <c r="A10" s="196" t="s">
        <v>221</v>
      </c>
      <c r="B10" s="197"/>
      <c r="C10" s="197"/>
      <c r="D10" s="197"/>
      <c r="E10" s="197"/>
      <c r="F10" s="197"/>
      <c r="G10" s="197"/>
      <c r="H10" s="197"/>
      <c r="I10" s="1">
        <v>4</v>
      </c>
      <c r="J10" s="6">
        <v>1884254</v>
      </c>
      <c r="K10" s="6">
        <v>0</v>
      </c>
    </row>
    <row r="11" spans="1:11" ht="12.75" customHeight="1">
      <c r="A11" s="196" t="s">
        <v>222</v>
      </c>
      <c r="B11" s="197"/>
      <c r="C11" s="197"/>
      <c r="D11" s="197"/>
      <c r="E11" s="197"/>
      <c r="F11" s="197"/>
      <c r="G11" s="197"/>
      <c r="H11" s="197"/>
      <c r="I11" s="1">
        <v>5</v>
      </c>
      <c r="J11" s="6">
        <v>0</v>
      </c>
      <c r="K11" s="6">
        <v>0</v>
      </c>
    </row>
    <row r="12" spans="1:11" ht="12.75" customHeight="1">
      <c r="A12" s="196" t="s">
        <v>223</v>
      </c>
      <c r="B12" s="197"/>
      <c r="C12" s="197"/>
      <c r="D12" s="197"/>
      <c r="E12" s="197"/>
      <c r="F12" s="197"/>
      <c r="G12" s="197"/>
      <c r="H12" s="197"/>
      <c r="I12" s="1">
        <v>6</v>
      </c>
      <c r="J12" s="6">
        <v>0</v>
      </c>
      <c r="K12" s="6">
        <v>0</v>
      </c>
    </row>
    <row r="13" spans="1:11" ht="12.75" customHeight="1">
      <c r="A13" s="199" t="s">
        <v>224</v>
      </c>
      <c r="B13" s="200"/>
      <c r="C13" s="200"/>
      <c r="D13" s="200"/>
      <c r="E13" s="200"/>
      <c r="F13" s="200"/>
      <c r="G13" s="200"/>
      <c r="H13" s="200"/>
      <c r="I13" s="1">
        <v>7</v>
      </c>
      <c r="J13" s="129">
        <v>1566733</v>
      </c>
      <c r="K13" s="129">
        <f>SUM(K7:K12)</f>
        <v>3208260</v>
      </c>
    </row>
    <row r="14" spans="1:11" ht="12.75" customHeight="1">
      <c r="A14" s="196" t="s">
        <v>225</v>
      </c>
      <c r="B14" s="197"/>
      <c r="C14" s="197"/>
      <c r="D14" s="197"/>
      <c r="E14" s="197"/>
      <c r="F14" s="197"/>
      <c r="G14" s="197"/>
      <c r="H14" s="197"/>
      <c r="I14" s="1">
        <v>8</v>
      </c>
      <c r="J14" s="6">
        <v>2434831</v>
      </c>
      <c r="K14" s="6">
        <v>0</v>
      </c>
    </row>
    <row r="15" spans="1:11" ht="12.75" customHeight="1">
      <c r="A15" s="196" t="s">
        <v>226</v>
      </c>
      <c r="B15" s="197"/>
      <c r="C15" s="197"/>
      <c r="D15" s="197"/>
      <c r="E15" s="197"/>
      <c r="F15" s="197"/>
      <c r="G15" s="197"/>
      <c r="H15" s="197"/>
      <c r="I15" s="1">
        <v>9</v>
      </c>
      <c r="J15" s="6">
        <v>0</v>
      </c>
      <c r="K15" s="6">
        <v>2033000</v>
      </c>
    </row>
    <row r="16" spans="1:11" ht="12.75" customHeight="1">
      <c r="A16" s="196" t="s">
        <v>227</v>
      </c>
      <c r="B16" s="197"/>
      <c r="C16" s="197"/>
      <c r="D16" s="197"/>
      <c r="E16" s="197"/>
      <c r="F16" s="197"/>
      <c r="G16" s="197"/>
      <c r="H16" s="197"/>
      <c r="I16" s="1">
        <v>10</v>
      </c>
      <c r="J16" s="6">
        <v>0</v>
      </c>
      <c r="K16" s="6">
        <v>0</v>
      </c>
    </row>
    <row r="17" spans="1:11" ht="12.75" customHeight="1">
      <c r="A17" s="196" t="s">
        <v>228</v>
      </c>
      <c r="B17" s="197"/>
      <c r="C17" s="197"/>
      <c r="D17" s="197"/>
      <c r="E17" s="197"/>
      <c r="F17" s="197"/>
      <c r="G17" s="197"/>
      <c r="H17" s="197"/>
      <c r="I17" s="1">
        <v>11</v>
      </c>
      <c r="J17" s="6">
        <v>1551272</v>
      </c>
      <c r="K17" s="6">
        <v>2367627</v>
      </c>
    </row>
    <row r="18" spans="1:11" ht="12.75" customHeight="1">
      <c r="A18" s="199" t="s">
        <v>229</v>
      </c>
      <c r="B18" s="200"/>
      <c r="C18" s="200"/>
      <c r="D18" s="200"/>
      <c r="E18" s="200"/>
      <c r="F18" s="200"/>
      <c r="G18" s="200"/>
      <c r="H18" s="200"/>
      <c r="I18" s="1">
        <v>12</v>
      </c>
      <c r="J18" s="129">
        <v>3986103</v>
      </c>
      <c r="K18" s="129">
        <f>SUM(K14:K17)</f>
        <v>4400627</v>
      </c>
    </row>
    <row r="19" spans="1:11" ht="12.75" customHeight="1">
      <c r="A19" s="199" t="s">
        <v>230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129">
        <v>0</v>
      </c>
      <c r="K19" s="129">
        <v>0</v>
      </c>
    </row>
    <row r="20" spans="1:11" ht="12.75" customHeight="1">
      <c r="A20" s="199" t="s">
        <v>231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129">
        <v>2419370</v>
      </c>
      <c r="K20" s="129">
        <f>IF(K18&gt;K13,K18-K13,0)</f>
        <v>1192367</v>
      </c>
    </row>
    <row r="21" spans="1:11" ht="12.75" customHeight="1">
      <c r="A21" s="208" t="s">
        <v>232</v>
      </c>
      <c r="B21" s="209"/>
      <c r="C21" s="209"/>
      <c r="D21" s="209"/>
      <c r="E21" s="209"/>
      <c r="F21" s="209"/>
      <c r="G21" s="209"/>
      <c r="H21" s="209"/>
      <c r="I21" s="248"/>
      <c r="J21" s="248"/>
      <c r="K21" s="249"/>
    </row>
    <row r="22" spans="1:11" ht="12.75" customHeight="1">
      <c r="A22" s="196" t="s">
        <v>233</v>
      </c>
      <c r="B22" s="197"/>
      <c r="C22" s="197"/>
      <c r="D22" s="197"/>
      <c r="E22" s="197"/>
      <c r="F22" s="197"/>
      <c r="G22" s="197"/>
      <c r="H22" s="197"/>
      <c r="I22" s="1">
        <v>15</v>
      </c>
      <c r="J22" s="6">
        <v>8997030</v>
      </c>
      <c r="K22" s="6">
        <v>4025</v>
      </c>
    </row>
    <row r="23" spans="1:11" ht="12.75" customHeight="1">
      <c r="A23" s="196" t="s">
        <v>234</v>
      </c>
      <c r="B23" s="197"/>
      <c r="C23" s="197"/>
      <c r="D23" s="197"/>
      <c r="E23" s="197"/>
      <c r="F23" s="197"/>
      <c r="G23" s="197"/>
      <c r="H23" s="197"/>
      <c r="I23" s="1">
        <v>16</v>
      </c>
      <c r="J23" s="6">
        <v>0</v>
      </c>
      <c r="K23" s="6">
        <v>0</v>
      </c>
    </row>
    <row r="24" spans="1:11" ht="12.75" customHeight="1">
      <c r="A24" s="196" t="s">
        <v>235</v>
      </c>
      <c r="B24" s="197"/>
      <c r="C24" s="197"/>
      <c r="D24" s="197"/>
      <c r="E24" s="197"/>
      <c r="F24" s="197"/>
      <c r="G24" s="197"/>
      <c r="H24" s="197"/>
      <c r="I24" s="1">
        <v>17</v>
      </c>
      <c r="J24" s="6">
        <v>62504</v>
      </c>
      <c r="K24" s="6">
        <v>41797</v>
      </c>
    </row>
    <row r="25" spans="1:11" ht="12.75" customHeight="1">
      <c r="A25" s="196" t="s">
        <v>236</v>
      </c>
      <c r="B25" s="197"/>
      <c r="C25" s="197"/>
      <c r="D25" s="197"/>
      <c r="E25" s="197"/>
      <c r="F25" s="197"/>
      <c r="G25" s="197"/>
      <c r="H25" s="197"/>
      <c r="I25" s="1">
        <v>18</v>
      </c>
      <c r="J25" s="6">
        <v>0</v>
      </c>
      <c r="K25" s="6">
        <v>0</v>
      </c>
    </row>
    <row r="26" spans="1:11" ht="12.75" customHeight="1">
      <c r="A26" s="196" t="s">
        <v>237</v>
      </c>
      <c r="B26" s="197"/>
      <c r="C26" s="197"/>
      <c r="D26" s="197"/>
      <c r="E26" s="197"/>
      <c r="F26" s="197"/>
      <c r="G26" s="197"/>
      <c r="H26" s="197"/>
      <c r="I26" s="1">
        <v>19</v>
      </c>
      <c r="J26" s="6">
        <v>1065837</v>
      </c>
      <c r="K26" s="6">
        <v>2022929</v>
      </c>
    </row>
    <row r="27" spans="1:11" ht="12.75" customHeight="1">
      <c r="A27" s="199" t="s">
        <v>314</v>
      </c>
      <c r="B27" s="200"/>
      <c r="C27" s="200"/>
      <c r="D27" s="200"/>
      <c r="E27" s="200"/>
      <c r="F27" s="200"/>
      <c r="G27" s="200"/>
      <c r="H27" s="200"/>
      <c r="I27" s="1">
        <v>20</v>
      </c>
      <c r="J27" s="129">
        <v>10125371</v>
      </c>
      <c r="K27" s="129">
        <f>SUM(K22:K26)</f>
        <v>2068751</v>
      </c>
    </row>
    <row r="28" spans="1:11" ht="12.75" customHeight="1">
      <c r="A28" s="196" t="s">
        <v>239</v>
      </c>
      <c r="B28" s="197"/>
      <c r="C28" s="197"/>
      <c r="D28" s="197"/>
      <c r="E28" s="197"/>
      <c r="F28" s="197"/>
      <c r="G28" s="197"/>
      <c r="H28" s="197"/>
      <c r="I28" s="1">
        <v>21</v>
      </c>
      <c r="J28" s="6">
        <v>59339</v>
      </c>
      <c r="K28" s="6">
        <v>395841</v>
      </c>
    </row>
    <row r="29" spans="1:11" ht="12.75" customHeight="1">
      <c r="A29" s="196" t="s">
        <v>240</v>
      </c>
      <c r="B29" s="197"/>
      <c r="C29" s="197"/>
      <c r="D29" s="197"/>
      <c r="E29" s="197"/>
      <c r="F29" s="197"/>
      <c r="G29" s="197"/>
      <c r="H29" s="197"/>
      <c r="I29" s="1">
        <v>22</v>
      </c>
      <c r="J29" s="6">
        <v>109900</v>
      </c>
      <c r="K29" s="6">
        <v>0</v>
      </c>
    </row>
    <row r="30" spans="1:11" ht="12.75" customHeight="1">
      <c r="A30" s="196" t="s">
        <v>241</v>
      </c>
      <c r="B30" s="197"/>
      <c r="C30" s="197"/>
      <c r="D30" s="197"/>
      <c r="E30" s="197"/>
      <c r="F30" s="197"/>
      <c r="G30" s="197"/>
      <c r="H30" s="197"/>
      <c r="I30" s="1">
        <v>23</v>
      </c>
      <c r="J30" s="6">
        <v>1273828</v>
      </c>
      <c r="K30" s="6">
        <v>15118</v>
      </c>
    </row>
    <row r="31" spans="1:11" ht="12.75" customHeight="1">
      <c r="A31" s="199" t="s">
        <v>315</v>
      </c>
      <c r="B31" s="200"/>
      <c r="C31" s="200"/>
      <c r="D31" s="200"/>
      <c r="E31" s="200"/>
      <c r="F31" s="200"/>
      <c r="G31" s="200"/>
      <c r="H31" s="200"/>
      <c r="I31" s="1">
        <v>24</v>
      </c>
      <c r="J31" s="129">
        <v>1443067</v>
      </c>
      <c r="K31" s="132">
        <f>SUM(K28:K30)</f>
        <v>410959</v>
      </c>
    </row>
    <row r="32" spans="1:11" ht="12.75" customHeight="1">
      <c r="A32" s="199" t="s">
        <v>243</v>
      </c>
      <c r="B32" s="200"/>
      <c r="C32" s="200"/>
      <c r="D32" s="200"/>
      <c r="E32" s="200"/>
      <c r="F32" s="200"/>
      <c r="G32" s="200"/>
      <c r="H32" s="200"/>
      <c r="I32" s="1">
        <v>25</v>
      </c>
      <c r="J32" s="129">
        <v>8682304</v>
      </c>
      <c r="K32" s="132">
        <f>IF(K27&gt;K31,K27-K31,0)</f>
        <v>1657792</v>
      </c>
    </row>
    <row r="33" spans="1:11" ht="12.75" customHeight="1">
      <c r="A33" s="199" t="s">
        <v>244</v>
      </c>
      <c r="B33" s="200"/>
      <c r="C33" s="200"/>
      <c r="D33" s="200"/>
      <c r="E33" s="200"/>
      <c r="F33" s="200"/>
      <c r="G33" s="200"/>
      <c r="H33" s="200"/>
      <c r="I33" s="1">
        <v>26</v>
      </c>
      <c r="J33" s="129">
        <v>0</v>
      </c>
      <c r="K33" s="132">
        <f>IF(K31&gt;K27,K31-K27,0)</f>
        <v>0</v>
      </c>
    </row>
    <row r="34" spans="1:11" ht="12.75" customHeight="1">
      <c r="A34" s="208" t="s">
        <v>245</v>
      </c>
      <c r="B34" s="209"/>
      <c r="C34" s="209"/>
      <c r="D34" s="209"/>
      <c r="E34" s="209"/>
      <c r="F34" s="209"/>
      <c r="G34" s="209"/>
      <c r="H34" s="209"/>
      <c r="I34" s="248"/>
      <c r="J34" s="248"/>
      <c r="K34" s="249"/>
    </row>
    <row r="35" spans="1:11" ht="12.75" customHeight="1">
      <c r="A35" s="196" t="s">
        <v>246</v>
      </c>
      <c r="B35" s="197"/>
      <c r="C35" s="197"/>
      <c r="D35" s="197"/>
      <c r="E35" s="197"/>
      <c r="F35" s="197"/>
      <c r="G35" s="197"/>
      <c r="H35" s="197"/>
      <c r="I35" s="1">
        <v>27</v>
      </c>
      <c r="J35" s="6">
        <v>0</v>
      </c>
      <c r="K35" s="6">
        <v>0</v>
      </c>
    </row>
    <row r="36" spans="1:11" ht="12.75" customHeight="1">
      <c r="A36" s="196" t="s">
        <v>247</v>
      </c>
      <c r="B36" s="197"/>
      <c r="C36" s="197"/>
      <c r="D36" s="197"/>
      <c r="E36" s="197"/>
      <c r="F36" s="197"/>
      <c r="G36" s="197"/>
      <c r="H36" s="197"/>
      <c r="I36" s="1">
        <v>28</v>
      </c>
      <c r="J36" s="6">
        <v>7000</v>
      </c>
      <c r="K36" s="6">
        <v>0</v>
      </c>
    </row>
    <row r="37" spans="1:11" ht="12.75" customHeight="1">
      <c r="A37" s="196" t="s">
        <v>248</v>
      </c>
      <c r="B37" s="197"/>
      <c r="C37" s="197"/>
      <c r="D37" s="197"/>
      <c r="E37" s="197"/>
      <c r="F37" s="197"/>
      <c r="G37" s="197"/>
      <c r="H37" s="197"/>
      <c r="I37" s="1">
        <v>29</v>
      </c>
      <c r="J37" s="6">
        <v>0</v>
      </c>
      <c r="K37" s="6">
        <v>0</v>
      </c>
    </row>
    <row r="38" spans="1:11" ht="12.75" customHeight="1">
      <c r="A38" s="199" t="s">
        <v>317</v>
      </c>
      <c r="B38" s="200"/>
      <c r="C38" s="200"/>
      <c r="D38" s="200"/>
      <c r="E38" s="200"/>
      <c r="F38" s="200"/>
      <c r="G38" s="200"/>
      <c r="H38" s="200"/>
      <c r="I38" s="1">
        <v>30</v>
      </c>
      <c r="J38" s="129">
        <v>7000</v>
      </c>
      <c r="K38" s="129">
        <f>SUM(K35:K37)</f>
        <v>0</v>
      </c>
    </row>
    <row r="39" spans="1:11" ht="12.75" customHeight="1">
      <c r="A39" s="196" t="s">
        <v>250</v>
      </c>
      <c r="B39" s="197"/>
      <c r="C39" s="197"/>
      <c r="D39" s="197"/>
      <c r="E39" s="197"/>
      <c r="F39" s="197"/>
      <c r="G39" s="197"/>
      <c r="H39" s="197"/>
      <c r="I39" s="1">
        <v>31</v>
      </c>
      <c r="J39" s="6">
        <v>7457358</v>
      </c>
      <c r="K39" s="6">
        <v>218750</v>
      </c>
    </row>
    <row r="40" spans="1:11" ht="12.75" customHeight="1">
      <c r="A40" s="196" t="s">
        <v>251</v>
      </c>
      <c r="B40" s="197"/>
      <c r="C40" s="197"/>
      <c r="D40" s="197"/>
      <c r="E40" s="197"/>
      <c r="F40" s="197"/>
      <c r="G40" s="197"/>
      <c r="H40" s="197"/>
      <c r="I40" s="1">
        <v>32</v>
      </c>
      <c r="J40" s="6">
        <v>0</v>
      </c>
      <c r="K40" s="6">
        <v>0</v>
      </c>
    </row>
    <row r="41" spans="1:11" ht="12.75" customHeight="1">
      <c r="A41" s="196" t="s">
        <v>252</v>
      </c>
      <c r="B41" s="197"/>
      <c r="C41" s="197"/>
      <c r="D41" s="197"/>
      <c r="E41" s="197"/>
      <c r="F41" s="197"/>
      <c r="G41" s="197"/>
      <c r="H41" s="197"/>
      <c r="I41" s="1">
        <v>33</v>
      </c>
      <c r="J41" s="6">
        <v>5675</v>
      </c>
      <c r="K41" s="6">
        <v>262612</v>
      </c>
    </row>
    <row r="42" spans="1:11" ht="12.75" customHeight="1">
      <c r="A42" s="196" t="s">
        <v>253</v>
      </c>
      <c r="B42" s="197"/>
      <c r="C42" s="197"/>
      <c r="D42" s="197"/>
      <c r="E42" s="197"/>
      <c r="F42" s="197"/>
      <c r="G42" s="197"/>
      <c r="H42" s="197"/>
      <c r="I42" s="1">
        <v>34</v>
      </c>
      <c r="J42" s="6">
        <v>0</v>
      </c>
      <c r="K42" s="6">
        <v>0</v>
      </c>
    </row>
    <row r="43" spans="1:11" ht="12.75" customHeight="1">
      <c r="A43" s="196" t="s">
        <v>254</v>
      </c>
      <c r="B43" s="197"/>
      <c r="C43" s="197"/>
      <c r="D43" s="197"/>
      <c r="E43" s="197"/>
      <c r="F43" s="197"/>
      <c r="G43" s="197"/>
      <c r="H43" s="197"/>
      <c r="I43" s="1">
        <v>35</v>
      </c>
      <c r="J43" s="6">
        <v>0</v>
      </c>
      <c r="K43" s="6">
        <v>0</v>
      </c>
    </row>
    <row r="44" spans="1:11" ht="12.75" customHeight="1">
      <c r="A44" s="199" t="s">
        <v>316</v>
      </c>
      <c r="B44" s="200"/>
      <c r="C44" s="200"/>
      <c r="D44" s="200"/>
      <c r="E44" s="200"/>
      <c r="F44" s="200"/>
      <c r="G44" s="200"/>
      <c r="H44" s="200"/>
      <c r="I44" s="1">
        <v>36</v>
      </c>
      <c r="J44" s="129">
        <v>7463033</v>
      </c>
      <c r="K44" s="129">
        <f>SUM(K39:K43)</f>
        <v>481362</v>
      </c>
    </row>
    <row r="45" spans="1:11" ht="12.75" customHeight="1">
      <c r="A45" s="199" t="s">
        <v>256</v>
      </c>
      <c r="B45" s="200"/>
      <c r="C45" s="200"/>
      <c r="D45" s="200"/>
      <c r="E45" s="200"/>
      <c r="F45" s="200"/>
      <c r="G45" s="200"/>
      <c r="H45" s="200"/>
      <c r="I45" s="1">
        <v>37</v>
      </c>
      <c r="J45" s="40">
        <v>0</v>
      </c>
      <c r="K45" s="129">
        <f>IF(K38&gt;K44,K38-K44,0)</f>
        <v>0</v>
      </c>
    </row>
    <row r="46" spans="1:11" ht="12.75" customHeight="1">
      <c r="A46" s="199" t="s">
        <v>257</v>
      </c>
      <c r="B46" s="200"/>
      <c r="C46" s="200"/>
      <c r="D46" s="200"/>
      <c r="E46" s="200"/>
      <c r="F46" s="200"/>
      <c r="G46" s="200"/>
      <c r="H46" s="200"/>
      <c r="I46" s="1">
        <v>38</v>
      </c>
      <c r="J46" s="129">
        <v>7456033</v>
      </c>
      <c r="K46" s="129">
        <f>IF(K44&gt;K38,K44-K38,0)</f>
        <v>481362</v>
      </c>
    </row>
    <row r="47" spans="1:11" ht="12.75" customHeight="1">
      <c r="A47" s="196" t="s">
        <v>258</v>
      </c>
      <c r="B47" s="197"/>
      <c r="C47" s="197"/>
      <c r="D47" s="197"/>
      <c r="E47" s="197"/>
      <c r="F47" s="197"/>
      <c r="G47" s="197"/>
      <c r="H47" s="197"/>
      <c r="I47" s="1">
        <v>39</v>
      </c>
      <c r="J47" s="40">
        <v>0</v>
      </c>
      <c r="K47" s="40">
        <f>IF(K19-K20+K32-K33+K45-K46&gt;0,K19-K20+K32-K33+K45-K46,0)</f>
        <v>0</v>
      </c>
    </row>
    <row r="48" spans="1:11" ht="12.75" customHeight="1">
      <c r="A48" s="196" t="s">
        <v>259</v>
      </c>
      <c r="B48" s="197"/>
      <c r="C48" s="197"/>
      <c r="D48" s="197"/>
      <c r="E48" s="197"/>
      <c r="F48" s="197"/>
      <c r="G48" s="197"/>
      <c r="H48" s="197"/>
      <c r="I48" s="1">
        <v>40</v>
      </c>
      <c r="J48" s="40">
        <v>1193099</v>
      </c>
      <c r="K48" s="40">
        <f>IF(K20-K19+K33-K32+K46-K45&gt;0,K20-K19+K33-K32+K46-K45,0)</f>
        <v>15937</v>
      </c>
    </row>
    <row r="49" spans="1:11" ht="12.75" customHeight="1">
      <c r="A49" s="196" t="s">
        <v>260</v>
      </c>
      <c r="B49" s="197"/>
      <c r="C49" s="197"/>
      <c r="D49" s="197"/>
      <c r="E49" s="197"/>
      <c r="F49" s="197"/>
      <c r="G49" s="197"/>
      <c r="H49" s="197"/>
      <c r="I49" s="1">
        <v>41</v>
      </c>
      <c r="J49" s="6">
        <v>5762138</v>
      </c>
      <c r="K49" s="6">
        <v>430996</v>
      </c>
    </row>
    <row r="50" spans="1:11" ht="12.75" customHeight="1">
      <c r="A50" s="196" t="s">
        <v>262</v>
      </c>
      <c r="B50" s="197"/>
      <c r="C50" s="197"/>
      <c r="D50" s="197"/>
      <c r="E50" s="197"/>
      <c r="F50" s="197"/>
      <c r="G50" s="197"/>
      <c r="H50" s="197"/>
      <c r="I50" s="1">
        <v>42</v>
      </c>
      <c r="J50" s="6">
        <v>0</v>
      </c>
      <c r="K50" s="6">
        <v>0</v>
      </c>
    </row>
    <row r="51" spans="1:11" ht="12.75" customHeight="1">
      <c r="A51" s="196" t="s">
        <v>261</v>
      </c>
      <c r="B51" s="197"/>
      <c r="C51" s="197"/>
      <c r="D51" s="197"/>
      <c r="E51" s="197"/>
      <c r="F51" s="197"/>
      <c r="G51" s="197"/>
      <c r="H51" s="197"/>
      <c r="I51" s="1">
        <v>43</v>
      </c>
      <c r="J51" s="6">
        <v>1193099</v>
      </c>
      <c r="K51" s="6">
        <f>K48</f>
        <v>15937</v>
      </c>
    </row>
    <row r="52" spans="1:11" ht="12.75" customHeight="1">
      <c r="A52" s="196" t="s">
        <v>263</v>
      </c>
      <c r="B52" s="197"/>
      <c r="C52" s="197"/>
      <c r="D52" s="197"/>
      <c r="E52" s="197"/>
      <c r="F52" s="197"/>
      <c r="G52" s="197"/>
      <c r="H52" s="197"/>
      <c r="I52" s="4">
        <v>44</v>
      </c>
      <c r="J52" s="134">
        <v>4569039</v>
      </c>
      <c r="K52" s="134">
        <f>K49+K50-K51</f>
        <v>415059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22:K26 J7:K12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31:K33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4" t="s">
        <v>264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216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 customHeight="1">
      <c r="A3" s="258" t="s">
        <v>320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4">
      <c r="A4" s="256" t="s">
        <v>265</v>
      </c>
      <c r="B4" s="256"/>
      <c r="C4" s="256"/>
      <c r="D4" s="256"/>
      <c r="E4" s="256"/>
      <c r="F4" s="256"/>
      <c r="G4" s="256"/>
      <c r="H4" s="256"/>
      <c r="I4" s="52" t="s">
        <v>55</v>
      </c>
      <c r="J4" s="53" t="s">
        <v>56</v>
      </c>
      <c r="K4" s="53" t="s">
        <v>57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8">
        <v>2</v>
      </c>
      <c r="J5" s="59" t="s">
        <v>7</v>
      </c>
      <c r="K5" s="59" t="s">
        <v>8</v>
      </c>
    </row>
    <row r="6" spans="1:11" ht="12.75" customHeight="1">
      <c r="A6" s="208" t="s">
        <v>217</v>
      </c>
      <c r="B6" s="209"/>
      <c r="C6" s="209"/>
      <c r="D6" s="209"/>
      <c r="E6" s="209"/>
      <c r="F6" s="209"/>
      <c r="G6" s="209"/>
      <c r="H6" s="209"/>
      <c r="I6" s="248"/>
      <c r="J6" s="248"/>
      <c r="K6" s="249"/>
    </row>
    <row r="7" spans="1:11" ht="12.75" customHeight="1">
      <c r="A7" s="196" t="s">
        <v>266</v>
      </c>
      <c r="B7" s="197"/>
      <c r="C7" s="197"/>
      <c r="D7" s="197"/>
      <c r="E7" s="197"/>
      <c r="F7" s="197"/>
      <c r="G7" s="197"/>
      <c r="H7" s="197"/>
      <c r="I7" s="1">
        <v>1</v>
      </c>
      <c r="J7" s="5"/>
      <c r="K7" s="6"/>
    </row>
    <row r="8" spans="1:11" ht="12.75" customHeight="1">
      <c r="A8" s="196" t="s">
        <v>267</v>
      </c>
      <c r="B8" s="197"/>
      <c r="C8" s="197"/>
      <c r="D8" s="197"/>
      <c r="E8" s="197"/>
      <c r="F8" s="197"/>
      <c r="G8" s="197"/>
      <c r="H8" s="197"/>
      <c r="I8" s="1">
        <v>2</v>
      </c>
      <c r="J8" s="5"/>
      <c r="K8" s="6"/>
    </row>
    <row r="9" spans="1:11" ht="12.75" customHeight="1">
      <c r="A9" s="196" t="s">
        <v>268</v>
      </c>
      <c r="B9" s="197"/>
      <c r="C9" s="197"/>
      <c r="D9" s="197"/>
      <c r="E9" s="197"/>
      <c r="F9" s="197"/>
      <c r="G9" s="197"/>
      <c r="H9" s="197"/>
      <c r="I9" s="1">
        <v>3</v>
      </c>
      <c r="J9" s="5"/>
      <c r="K9" s="6"/>
    </row>
    <row r="10" spans="1:11" ht="12.75" customHeight="1">
      <c r="A10" s="196" t="s">
        <v>269</v>
      </c>
      <c r="B10" s="197"/>
      <c r="C10" s="197"/>
      <c r="D10" s="197"/>
      <c r="E10" s="197"/>
      <c r="F10" s="197"/>
      <c r="G10" s="197"/>
      <c r="H10" s="197"/>
      <c r="I10" s="1">
        <v>4</v>
      </c>
      <c r="J10" s="5"/>
      <c r="K10" s="6"/>
    </row>
    <row r="11" spans="1:11" ht="12.75" customHeight="1">
      <c r="A11" s="196" t="s">
        <v>270</v>
      </c>
      <c r="B11" s="197"/>
      <c r="C11" s="197"/>
      <c r="D11" s="197"/>
      <c r="E11" s="197"/>
      <c r="F11" s="197"/>
      <c r="G11" s="197"/>
      <c r="H11" s="197"/>
      <c r="I11" s="1">
        <v>5</v>
      </c>
      <c r="J11" s="5"/>
      <c r="K11" s="6"/>
    </row>
    <row r="12" spans="1:11" ht="12.75" customHeight="1">
      <c r="A12" s="199" t="s">
        <v>271</v>
      </c>
      <c r="B12" s="200"/>
      <c r="C12" s="200"/>
      <c r="D12" s="200"/>
      <c r="E12" s="200"/>
      <c r="F12" s="200"/>
      <c r="G12" s="200"/>
      <c r="H12" s="200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196" t="s">
        <v>272</v>
      </c>
      <c r="B13" s="197"/>
      <c r="C13" s="197"/>
      <c r="D13" s="197"/>
      <c r="E13" s="197"/>
      <c r="F13" s="197"/>
      <c r="G13" s="197"/>
      <c r="H13" s="197"/>
      <c r="I13" s="1">
        <v>7</v>
      </c>
      <c r="J13" s="5"/>
      <c r="K13" s="6"/>
    </row>
    <row r="14" spans="1:11" ht="12.75" customHeight="1">
      <c r="A14" s="196" t="s">
        <v>273</v>
      </c>
      <c r="B14" s="197"/>
      <c r="C14" s="197"/>
      <c r="D14" s="197"/>
      <c r="E14" s="197"/>
      <c r="F14" s="197"/>
      <c r="G14" s="197"/>
      <c r="H14" s="197"/>
      <c r="I14" s="1">
        <v>8</v>
      </c>
      <c r="J14" s="5"/>
      <c r="K14" s="6"/>
    </row>
    <row r="15" spans="1:11" ht="12.75" customHeight="1">
      <c r="A15" s="196" t="s">
        <v>274</v>
      </c>
      <c r="B15" s="197"/>
      <c r="C15" s="197"/>
      <c r="D15" s="197"/>
      <c r="E15" s="197"/>
      <c r="F15" s="197"/>
      <c r="G15" s="197"/>
      <c r="H15" s="197"/>
      <c r="I15" s="1">
        <v>9</v>
      </c>
      <c r="J15" s="5"/>
      <c r="K15" s="6"/>
    </row>
    <row r="16" spans="1:11" ht="12.75" customHeight="1">
      <c r="A16" s="196" t="s">
        <v>275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/>
      <c r="K16" s="6"/>
    </row>
    <row r="17" spans="1:11" ht="12.75" customHeight="1">
      <c r="A17" s="196" t="s">
        <v>276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/>
      <c r="K17" s="6"/>
    </row>
    <row r="18" spans="1:11" ht="12.75" customHeight="1">
      <c r="A18" s="196" t="s">
        <v>277</v>
      </c>
      <c r="B18" s="197"/>
      <c r="C18" s="197"/>
      <c r="D18" s="197"/>
      <c r="E18" s="197"/>
      <c r="F18" s="197"/>
      <c r="G18" s="197"/>
      <c r="H18" s="197"/>
      <c r="I18" s="1">
        <v>12</v>
      </c>
      <c r="J18" s="5"/>
      <c r="K18" s="6"/>
    </row>
    <row r="19" spans="1:11" ht="12.75" customHeight="1">
      <c r="A19" s="199" t="s">
        <v>278</v>
      </c>
      <c r="B19" s="200"/>
      <c r="C19" s="200"/>
      <c r="D19" s="200"/>
      <c r="E19" s="200"/>
      <c r="F19" s="200"/>
      <c r="G19" s="200"/>
      <c r="H19" s="200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199" t="s">
        <v>230</v>
      </c>
      <c r="B20" s="200"/>
      <c r="C20" s="200"/>
      <c r="D20" s="200"/>
      <c r="E20" s="200"/>
      <c r="F20" s="200"/>
      <c r="G20" s="200"/>
      <c r="H20" s="200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199" t="s">
        <v>231</v>
      </c>
      <c r="B21" s="200"/>
      <c r="C21" s="200"/>
      <c r="D21" s="200"/>
      <c r="E21" s="200"/>
      <c r="F21" s="200"/>
      <c r="G21" s="200"/>
      <c r="H21" s="200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08" t="s">
        <v>232</v>
      </c>
      <c r="B22" s="209"/>
      <c r="C22" s="209"/>
      <c r="D22" s="209"/>
      <c r="E22" s="209"/>
      <c r="F22" s="209"/>
      <c r="G22" s="209"/>
      <c r="H22" s="209"/>
      <c r="I22" s="248"/>
      <c r="J22" s="248"/>
      <c r="K22" s="249"/>
    </row>
    <row r="23" spans="1:11" ht="12.75" customHeight="1">
      <c r="A23" s="196" t="s">
        <v>233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6"/>
    </row>
    <row r="24" spans="1:11" ht="12.75" customHeight="1">
      <c r="A24" s="196" t="s">
        <v>234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/>
      <c r="K24" s="6"/>
    </row>
    <row r="25" spans="1:11" ht="12.75" customHeight="1">
      <c r="A25" s="196" t="s">
        <v>235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6"/>
    </row>
    <row r="26" spans="1:11" ht="12.75" customHeight="1">
      <c r="A26" s="196" t="s">
        <v>236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/>
      <c r="K26" s="6"/>
    </row>
    <row r="27" spans="1:11" ht="12.75" customHeight="1">
      <c r="A27" s="196" t="s">
        <v>237</v>
      </c>
      <c r="B27" s="197"/>
      <c r="C27" s="197"/>
      <c r="D27" s="197"/>
      <c r="E27" s="197"/>
      <c r="F27" s="197"/>
      <c r="G27" s="197"/>
      <c r="H27" s="197"/>
      <c r="I27" s="1">
        <v>20</v>
      </c>
      <c r="J27" s="5"/>
      <c r="K27" s="6"/>
    </row>
    <row r="28" spans="1:11" ht="12.75" customHeight="1">
      <c r="A28" s="199" t="s">
        <v>238</v>
      </c>
      <c r="B28" s="200"/>
      <c r="C28" s="200"/>
      <c r="D28" s="200"/>
      <c r="E28" s="200"/>
      <c r="F28" s="200"/>
      <c r="G28" s="200"/>
      <c r="H28" s="200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196" t="s">
        <v>239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6"/>
    </row>
    <row r="30" spans="1:11" ht="12.75" customHeight="1">
      <c r="A30" s="196" t="s">
        <v>240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/>
      <c r="K30" s="6"/>
    </row>
    <row r="31" spans="1:11" ht="12.75" customHeight="1">
      <c r="A31" s="196" t="s">
        <v>241</v>
      </c>
      <c r="B31" s="197"/>
      <c r="C31" s="197"/>
      <c r="D31" s="197"/>
      <c r="E31" s="197"/>
      <c r="F31" s="197"/>
      <c r="G31" s="197"/>
      <c r="H31" s="197"/>
      <c r="I31" s="1">
        <v>24</v>
      </c>
      <c r="J31" s="5"/>
      <c r="K31" s="6"/>
    </row>
    <row r="32" spans="1:11" ht="12.75" customHeight="1">
      <c r="A32" s="199" t="s">
        <v>242</v>
      </c>
      <c r="B32" s="200"/>
      <c r="C32" s="200"/>
      <c r="D32" s="200"/>
      <c r="E32" s="200"/>
      <c r="F32" s="200"/>
      <c r="G32" s="200"/>
      <c r="H32" s="200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199" t="s">
        <v>243</v>
      </c>
      <c r="B33" s="200"/>
      <c r="C33" s="200"/>
      <c r="D33" s="200"/>
      <c r="E33" s="200"/>
      <c r="F33" s="200"/>
      <c r="G33" s="200"/>
      <c r="H33" s="200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199" t="s">
        <v>244</v>
      </c>
      <c r="B34" s="200"/>
      <c r="C34" s="200"/>
      <c r="D34" s="200"/>
      <c r="E34" s="200"/>
      <c r="F34" s="200"/>
      <c r="G34" s="200"/>
      <c r="H34" s="200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08" t="s">
        <v>245</v>
      </c>
      <c r="B35" s="209"/>
      <c r="C35" s="209"/>
      <c r="D35" s="209"/>
      <c r="E35" s="209"/>
      <c r="F35" s="209"/>
      <c r="G35" s="209"/>
      <c r="H35" s="209"/>
      <c r="I35" s="248"/>
      <c r="J35" s="248"/>
      <c r="K35" s="249"/>
    </row>
    <row r="36" spans="1:11" ht="12.75" customHeight="1">
      <c r="A36" s="196" t="s">
        <v>246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/>
      <c r="K36" s="6"/>
    </row>
    <row r="37" spans="1:11" ht="12.75" customHeight="1">
      <c r="A37" s="196" t="s">
        <v>247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/>
      <c r="K37" s="6"/>
    </row>
    <row r="38" spans="1:11" ht="12.75" customHeight="1">
      <c r="A38" s="196" t="s">
        <v>248</v>
      </c>
      <c r="B38" s="197"/>
      <c r="C38" s="197"/>
      <c r="D38" s="197"/>
      <c r="E38" s="197"/>
      <c r="F38" s="197"/>
      <c r="G38" s="197"/>
      <c r="H38" s="197"/>
      <c r="I38" s="1">
        <v>30</v>
      </c>
      <c r="J38" s="5"/>
      <c r="K38" s="6"/>
    </row>
    <row r="39" spans="1:11" ht="12.75" customHeight="1">
      <c r="A39" s="199" t="s">
        <v>249</v>
      </c>
      <c r="B39" s="200"/>
      <c r="C39" s="200"/>
      <c r="D39" s="200"/>
      <c r="E39" s="200"/>
      <c r="F39" s="200"/>
      <c r="G39" s="200"/>
      <c r="H39" s="200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196" t="s">
        <v>250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6"/>
    </row>
    <row r="41" spans="1:11" ht="12.75" customHeight="1">
      <c r="A41" s="196" t="s">
        <v>251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6"/>
    </row>
    <row r="42" spans="1:11" ht="12.75" customHeight="1">
      <c r="A42" s="196" t="s">
        <v>252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6"/>
    </row>
    <row r="43" spans="1:11" ht="12.75" customHeight="1">
      <c r="A43" s="196" t="s">
        <v>253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/>
      <c r="K43" s="6"/>
    </row>
    <row r="44" spans="1:11" ht="12.75" customHeight="1">
      <c r="A44" s="196" t="s">
        <v>254</v>
      </c>
      <c r="B44" s="197"/>
      <c r="C44" s="197"/>
      <c r="D44" s="197"/>
      <c r="E44" s="197"/>
      <c r="F44" s="197"/>
      <c r="G44" s="197"/>
      <c r="H44" s="197"/>
      <c r="I44" s="1">
        <v>36</v>
      </c>
      <c r="J44" s="5"/>
      <c r="K44" s="6"/>
    </row>
    <row r="45" spans="1:11" ht="12.75" customHeight="1">
      <c r="A45" s="199" t="s">
        <v>255</v>
      </c>
      <c r="B45" s="200"/>
      <c r="C45" s="200"/>
      <c r="D45" s="200"/>
      <c r="E45" s="200"/>
      <c r="F45" s="200"/>
      <c r="G45" s="200"/>
      <c r="H45" s="200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199" t="s">
        <v>256</v>
      </c>
      <c r="B46" s="200"/>
      <c r="C46" s="200"/>
      <c r="D46" s="200"/>
      <c r="E46" s="200"/>
      <c r="F46" s="200"/>
      <c r="G46" s="200"/>
      <c r="H46" s="200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199" t="s">
        <v>257</v>
      </c>
      <c r="B47" s="200"/>
      <c r="C47" s="200"/>
      <c r="D47" s="200"/>
      <c r="E47" s="200"/>
      <c r="F47" s="200"/>
      <c r="G47" s="200"/>
      <c r="H47" s="200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196" t="s">
        <v>258</v>
      </c>
      <c r="B48" s="197"/>
      <c r="C48" s="197"/>
      <c r="D48" s="197"/>
      <c r="E48" s="197"/>
      <c r="F48" s="197"/>
      <c r="G48" s="197"/>
      <c r="H48" s="197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196" t="s">
        <v>259</v>
      </c>
      <c r="B49" s="197"/>
      <c r="C49" s="197"/>
      <c r="D49" s="197"/>
      <c r="E49" s="197"/>
      <c r="F49" s="197"/>
      <c r="G49" s="197"/>
      <c r="H49" s="197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196" t="s">
        <v>260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6"/>
    </row>
    <row r="51" spans="1:11" ht="12.75" customHeight="1">
      <c r="A51" s="196" t="s">
        <v>261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6"/>
    </row>
    <row r="52" spans="1:11" ht="12.75" customHeight="1">
      <c r="A52" s="196" t="s">
        <v>262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6"/>
    </row>
    <row r="53" spans="1:11" ht="12.75" customHeight="1">
      <c r="A53" s="196" t="s">
        <v>263</v>
      </c>
      <c r="B53" s="197"/>
      <c r="C53" s="197"/>
      <c r="D53" s="197"/>
      <c r="E53" s="197"/>
      <c r="F53" s="197"/>
      <c r="G53" s="197"/>
      <c r="H53" s="197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E32" sqref="E32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74" t="s">
        <v>279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1"/>
    </row>
    <row r="2" spans="1:12" ht="15.75">
      <c r="A2" s="32"/>
      <c r="B2" s="60"/>
      <c r="C2" s="259" t="s">
        <v>280</v>
      </c>
      <c r="D2" s="259"/>
      <c r="E2" s="63">
        <v>42370</v>
      </c>
      <c r="F2" s="33" t="s">
        <v>281</v>
      </c>
      <c r="G2" s="260">
        <v>42460</v>
      </c>
      <c r="H2" s="261"/>
      <c r="I2" s="60"/>
      <c r="J2" s="60"/>
      <c r="K2" s="60"/>
      <c r="L2" s="64"/>
    </row>
    <row r="3" spans="1:11" ht="23.25" customHeight="1">
      <c r="A3" s="262" t="s">
        <v>54</v>
      </c>
      <c r="B3" s="262"/>
      <c r="C3" s="262"/>
      <c r="D3" s="262"/>
      <c r="E3" s="262"/>
      <c r="F3" s="262"/>
      <c r="G3" s="262"/>
      <c r="H3" s="262"/>
      <c r="I3" s="66" t="s">
        <v>55</v>
      </c>
      <c r="J3" s="53" t="s">
        <v>282</v>
      </c>
      <c r="K3" s="53" t="s">
        <v>283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68">
        <v>2</v>
      </c>
      <c r="J4" s="67" t="s">
        <v>7</v>
      </c>
      <c r="K4" s="67" t="s">
        <v>8</v>
      </c>
    </row>
    <row r="5" spans="1:11" ht="12.75" customHeight="1">
      <c r="A5" s="264" t="s">
        <v>284</v>
      </c>
      <c r="B5" s="265"/>
      <c r="C5" s="265"/>
      <c r="D5" s="265"/>
      <c r="E5" s="265"/>
      <c r="F5" s="265"/>
      <c r="G5" s="265"/>
      <c r="H5" s="265"/>
      <c r="I5" s="34">
        <v>1</v>
      </c>
      <c r="J5" s="6">
        <v>116604710</v>
      </c>
      <c r="K5" s="126">
        <v>116604710</v>
      </c>
    </row>
    <row r="6" spans="1:11" ht="12.75" customHeight="1">
      <c r="A6" s="264" t="s">
        <v>285</v>
      </c>
      <c r="B6" s="265"/>
      <c r="C6" s="265"/>
      <c r="D6" s="265"/>
      <c r="E6" s="265"/>
      <c r="F6" s="265"/>
      <c r="G6" s="265"/>
      <c r="H6" s="265"/>
      <c r="I6" s="34">
        <v>2</v>
      </c>
      <c r="J6" s="6">
        <v>0</v>
      </c>
      <c r="K6" s="6">
        <v>0</v>
      </c>
    </row>
    <row r="7" spans="1:11" ht="12.75" customHeight="1">
      <c r="A7" s="264" t="s">
        <v>286</v>
      </c>
      <c r="B7" s="265"/>
      <c r="C7" s="265"/>
      <c r="D7" s="265"/>
      <c r="E7" s="265"/>
      <c r="F7" s="265"/>
      <c r="G7" s="265"/>
      <c r="H7" s="265"/>
      <c r="I7" s="34">
        <v>3</v>
      </c>
      <c r="J7" s="40">
        <v>0</v>
      </c>
      <c r="K7" s="6">
        <f>'[1]Bilanca'!K77</f>
        <v>0</v>
      </c>
    </row>
    <row r="8" spans="1:11" ht="12.75" customHeight="1">
      <c r="A8" s="264" t="s">
        <v>287</v>
      </c>
      <c r="B8" s="265"/>
      <c r="C8" s="265"/>
      <c r="D8" s="265"/>
      <c r="E8" s="265"/>
      <c r="F8" s="265"/>
      <c r="G8" s="265"/>
      <c r="H8" s="265"/>
      <c r="I8" s="34">
        <v>4</v>
      </c>
      <c r="J8" s="6">
        <v>-121848675</v>
      </c>
      <c r="K8" s="6">
        <v>-228727878</v>
      </c>
    </row>
    <row r="9" spans="1:11" ht="12.75" customHeight="1">
      <c r="A9" s="264" t="s">
        <v>288</v>
      </c>
      <c r="B9" s="265"/>
      <c r="C9" s="265"/>
      <c r="D9" s="265"/>
      <c r="E9" s="265"/>
      <c r="F9" s="265"/>
      <c r="G9" s="265"/>
      <c r="H9" s="265"/>
      <c r="I9" s="34">
        <v>5</v>
      </c>
      <c r="J9" s="6">
        <v>-106879202</v>
      </c>
      <c r="K9" s="6">
        <v>-4225771</v>
      </c>
    </row>
    <row r="10" spans="1:11" ht="12.75" customHeight="1">
      <c r="A10" s="264" t="s">
        <v>289</v>
      </c>
      <c r="B10" s="265"/>
      <c r="C10" s="265"/>
      <c r="D10" s="265"/>
      <c r="E10" s="265"/>
      <c r="F10" s="265"/>
      <c r="G10" s="265"/>
      <c r="H10" s="265"/>
      <c r="I10" s="34">
        <v>6</v>
      </c>
      <c r="J10" s="6">
        <v>138569436</v>
      </c>
      <c r="K10" s="6">
        <v>138569436</v>
      </c>
    </row>
    <row r="11" spans="1:11" ht="12.75" customHeight="1">
      <c r="A11" s="264" t="s">
        <v>290</v>
      </c>
      <c r="B11" s="265"/>
      <c r="C11" s="265"/>
      <c r="D11" s="265"/>
      <c r="E11" s="265"/>
      <c r="F11" s="265"/>
      <c r="G11" s="265"/>
      <c r="H11" s="265"/>
      <c r="I11" s="34">
        <v>7</v>
      </c>
      <c r="J11" s="6">
        <v>0</v>
      </c>
      <c r="K11" s="6">
        <v>0</v>
      </c>
    </row>
    <row r="12" spans="1:11" ht="12.75" customHeight="1">
      <c r="A12" s="264" t="s">
        <v>291</v>
      </c>
      <c r="B12" s="265"/>
      <c r="C12" s="265"/>
      <c r="D12" s="265"/>
      <c r="E12" s="265"/>
      <c r="F12" s="265"/>
      <c r="G12" s="265"/>
      <c r="H12" s="265"/>
      <c r="I12" s="34">
        <v>8</v>
      </c>
      <c r="J12" s="6">
        <v>0</v>
      </c>
      <c r="K12" s="6">
        <v>0</v>
      </c>
    </row>
    <row r="13" spans="1:11" ht="12.75" customHeight="1">
      <c r="A13" s="264" t="s">
        <v>292</v>
      </c>
      <c r="B13" s="265"/>
      <c r="C13" s="265"/>
      <c r="D13" s="265"/>
      <c r="E13" s="265"/>
      <c r="F13" s="265"/>
      <c r="G13" s="265"/>
      <c r="H13" s="265"/>
      <c r="I13" s="34">
        <v>9</v>
      </c>
      <c r="J13" s="6">
        <v>0</v>
      </c>
      <c r="K13" s="6">
        <v>0</v>
      </c>
    </row>
    <row r="14" spans="1:11" ht="12.75" customHeight="1">
      <c r="A14" s="266" t="s">
        <v>293</v>
      </c>
      <c r="B14" s="267"/>
      <c r="C14" s="267"/>
      <c r="D14" s="267"/>
      <c r="E14" s="267"/>
      <c r="F14" s="267"/>
      <c r="G14" s="267"/>
      <c r="H14" s="267"/>
      <c r="I14" s="34">
        <v>10</v>
      </c>
      <c r="J14" s="129">
        <f>SUM(J5:J13)</f>
        <v>26446269</v>
      </c>
      <c r="K14" s="129">
        <f>SUM(K5:K13)</f>
        <v>22220497</v>
      </c>
    </row>
    <row r="15" spans="1:11" ht="12.75" customHeight="1">
      <c r="A15" s="264" t="s">
        <v>294</v>
      </c>
      <c r="B15" s="265"/>
      <c r="C15" s="265"/>
      <c r="D15" s="265"/>
      <c r="E15" s="265"/>
      <c r="F15" s="265"/>
      <c r="G15" s="265"/>
      <c r="H15" s="265"/>
      <c r="I15" s="34">
        <v>11</v>
      </c>
      <c r="J15" s="128"/>
      <c r="K15" s="128"/>
    </row>
    <row r="16" spans="1:11" ht="12.75" customHeight="1">
      <c r="A16" s="264" t="s">
        <v>295</v>
      </c>
      <c r="B16" s="265"/>
      <c r="C16" s="265"/>
      <c r="D16" s="265"/>
      <c r="E16" s="265"/>
      <c r="F16" s="265"/>
      <c r="G16" s="265"/>
      <c r="H16" s="265"/>
      <c r="I16" s="34">
        <v>12</v>
      </c>
      <c r="J16" s="128"/>
      <c r="K16" s="128"/>
    </row>
    <row r="17" spans="1:11" ht="12.75" customHeight="1">
      <c r="A17" s="264" t="s">
        <v>296</v>
      </c>
      <c r="B17" s="265"/>
      <c r="C17" s="265"/>
      <c r="D17" s="265"/>
      <c r="E17" s="265"/>
      <c r="F17" s="265"/>
      <c r="G17" s="265"/>
      <c r="H17" s="265"/>
      <c r="I17" s="34">
        <v>13</v>
      </c>
      <c r="J17" s="128"/>
      <c r="K17" s="128"/>
    </row>
    <row r="18" spans="1:11" ht="12.75" customHeight="1">
      <c r="A18" s="264" t="s">
        <v>297</v>
      </c>
      <c r="B18" s="265"/>
      <c r="C18" s="265"/>
      <c r="D18" s="265"/>
      <c r="E18" s="265"/>
      <c r="F18" s="265"/>
      <c r="G18" s="265"/>
      <c r="H18" s="265"/>
      <c r="I18" s="34">
        <v>14</v>
      </c>
      <c r="J18" s="128"/>
      <c r="K18" s="128"/>
    </row>
    <row r="19" spans="1:11" ht="12.75" customHeight="1">
      <c r="A19" s="264" t="s">
        <v>298</v>
      </c>
      <c r="B19" s="265"/>
      <c r="C19" s="265"/>
      <c r="D19" s="265"/>
      <c r="E19" s="265"/>
      <c r="F19" s="265"/>
      <c r="G19" s="265"/>
      <c r="H19" s="265"/>
      <c r="I19" s="34">
        <v>15</v>
      </c>
      <c r="J19" s="128"/>
      <c r="K19" s="128"/>
    </row>
    <row r="20" spans="1:11" ht="12.75" customHeight="1">
      <c r="A20" s="264" t="s">
        <v>299</v>
      </c>
      <c r="B20" s="265"/>
      <c r="C20" s="265"/>
      <c r="D20" s="265"/>
      <c r="E20" s="265"/>
      <c r="F20" s="265"/>
      <c r="G20" s="265"/>
      <c r="H20" s="265"/>
      <c r="I20" s="34">
        <v>16</v>
      </c>
      <c r="J20" s="128"/>
      <c r="K20" s="128"/>
    </row>
    <row r="21" spans="1:11" ht="12.75" customHeight="1">
      <c r="A21" s="266" t="s">
        <v>300</v>
      </c>
      <c r="B21" s="267"/>
      <c r="C21" s="267"/>
      <c r="D21" s="267"/>
      <c r="E21" s="267"/>
      <c r="F21" s="267"/>
      <c r="G21" s="267"/>
      <c r="H21" s="267"/>
      <c r="I21" s="34">
        <v>17</v>
      </c>
      <c r="J21" s="65">
        <f>SUM(J15:J20)</f>
        <v>0</v>
      </c>
      <c r="K21" s="65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>
      <c r="A23" s="268" t="s">
        <v>301</v>
      </c>
      <c r="B23" s="269"/>
      <c r="C23" s="269"/>
      <c r="D23" s="269"/>
      <c r="E23" s="269"/>
      <c r="F23" s="269"/>
      <c r="G23" s="269"/>
      <c r="H23" s="269"/>
      <c r="I23" s="36">
        <v>18</v>
      </c>
      <c r="J23" s="35"/>
      <c r="K23" s="3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37">
        <v>19</v>
      </c>
      <c r="J24" s="65"/>
      <c r="K24" s="65"/>
    </row>
    <row r="25" spans="1:11" ht="30" customHeight="1">
      <c r="A25" s="272" t="s">
        <v>321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6 J8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1" t="s">
        <v>9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Nataša Žagar</cp:lastModifiedBy>
  <cp:lastPrinted>2016-04-28T12:00:23Z</cp:lastPrinted>
  <dcterms:created xsi:type="dcterms:W3CDTF">2008-10-17T11:51:54Z</dcterms:created>
  <dcterms:modified xsi:type="dcterms:W3CDTF">2016-04-28T12:01:04Z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