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<sst xmlns="http://schemas.openxmlformats.org/spreadsheetml/2006/main" count="394" uniqueCount="327">
  <si>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</si>
  <si>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</si>
  <si>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</si>
  <si>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</si>
  <si>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</si>
  <si>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</si>
  <si>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</si>
  <si>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</si>
  <si>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</si>
  <si>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</si>
  <si>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</si>
  <si>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</si>
  <si>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</si>
  <si>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</si>
  <si>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</si>
  <si>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</si>
  <si>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</si>
  <si>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</si>
  <si>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</si>
  <si>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</si>
  <si>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</si>
  <si>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</si>
  <si>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</si>
  <si>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</si>
  <si>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</si>
  <si>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</si>
  <si>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</si>
  <si>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</si>
  <si>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</si>
  <si>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</si>
  <si>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</si>
  <si>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</si>
  <si>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</si>
  <si>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</si>
  <si>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</si>
  <si>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</si>
  <si>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</si>
  <si>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</si>
  <si>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</si>
  <si>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</si>
  <si>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</si>
  <si>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</si>
  <si>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</si>
  <si>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</si>
  <si>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</si>
  <si>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</si>
  <si>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</si>
  <si>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</si>
  <si>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</si>
  <si>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</si>
  <si>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</si>
  <si>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</si>
  <si>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</si>
  <si>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</si>
  <si>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</si>
  <si>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</si>
  <si>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</si>
  <si>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</si>
  <si>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</si>
  <si>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</si>
  <si>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</si>
  <si>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</si>
  <si>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</si>
  <si>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</si>
  <si>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</si>
  <si>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</si>
  <si>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</si>
  <si>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</si>
  <si>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</si>
  <si>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</si>
  <si>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</si>
  <si>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</si>
  <si>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</si>
  <si>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</si>
  <si>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</si>
  <si>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</si>
  <si>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</si>
  <si>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</si>
  <si>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</si>
  <si>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</si>
  <si>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</si>
  <si>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</si>
  <si>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</si>
  <si>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</si>
  <si>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</si>
  <si>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</si>
  <si>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</si>
  <si>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</si>
  <si>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</si>
  <si>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</si>
  <si>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</si>
  <si>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</si>
  <si>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</si>
  <si>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</si>
  <si>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</si>
  <si>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</si>
  <si>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</si>
  <si>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</si>
  <si>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</si>
  <si>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</si>
  <si>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</si>
  <si>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</si>
  <si>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</si>
  <si>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</si>
  <si>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</si>
  <si>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</si>
  <si>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</si>
  <si>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</si>
  <si>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</si>
  <si>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</si>
  <si>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</si>
  <si>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</si>
  <si>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</si>
  <si>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</si>
  <si>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</si>
  <si>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</si>
  <si>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</si>
  <si>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</si>
  <si>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</si>
  <si>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</si>
  <si>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</si>
  <si>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</si>
  <si>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</si>
  <si>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</si>
  <si>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</si>
  <si>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</si>
  <si>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</si>
  <si>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</si>
  <si>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</si>
  <si>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</si>
  <si>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</si>
  <si>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</si>
  <si>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</si>
  <si>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</si>
  <si>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</si>
  <si>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</si>
  <si>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</si>
  <si>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</si>
  <si>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</si>
  <si>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</si>
  <si>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</si>
  <si>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</si>
  <si>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</si>
  <si>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</si>
  <si>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</si>
  <si>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</si>
  <si>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</si>
  <si>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</si>
  <si>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</si>
  <si>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</si>
  <si>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</si>
  <si>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</si>
  <si>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</si>
  <si>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</si>
  <si>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</si>
  <si>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</si>
  <si>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</si>
  <si>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</si>
  <si>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</si>
  <si>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</si>
  <si>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</si>
  <si>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</si>
  <si>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</si>
  <si>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</si>
  <si>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</si>
  <si>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</si>
  <si>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</si>
  <si>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</si>
  <si>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</si>
  <si>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</si>
  <si>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</si>
  <si>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</si>
  <si>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</si>
  <si>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</si>
  <si>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</si>
  <si>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</si>
  <si>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</si>
  <si>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</si>
  <si>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</si>
  <si>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</si>
  <si>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</si>
  <si>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</si>
  <si>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</si>
  <si>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</si>
  <si>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</si>
  <si>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</si>
  <si>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</si>
  <si>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</si>
  <si>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</si>
  <si>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</si>
  <si>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</si>
  <si>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</si>
  <si>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</si>
  <si>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</si>
  <si>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</si>
  <si>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</si>
  <si>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</si>
  <si>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</si>
  <si>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</si>
  <si>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</si>
  <si>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</si>
  <si>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</si>
  <si>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</si>
  <si>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</si>
  <si>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</si>
  <si>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</si>
  <si>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</si>
  <si>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</si>
  <si>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</si>
  <si>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</si>
  <si>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</si>
  <si>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</si>
  <si>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</si>
  <si>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</si>
  <si>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</si>
  <si>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</si>
  <si>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</si>
  <si>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</si>
  <si>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</si>
  <si>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</si>
  <si>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</si>
  <si>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</si>
  <si>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</si>
  <si>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</si>
  <si>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</si>
  <si>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</si>
  <si>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</si>
  <si>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</si>
  <si>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</si>
  <si>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</si>
  <si>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</si>
  <si>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</si>
  <si>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</si>
  <si>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</si>
  <si>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</si>
  <si>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</si>
  <si>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</si>
  <si>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</si>
  <si>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</si>
  <si>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</si>
  <si>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</si>
  <si>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</si>
  <si>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</si>
  <si>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</si>
  <si>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</si>
  <si>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</si>
  <si>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</si>
  <si>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</si>
  <si>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</si>
  <si>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</si>
  <si>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</si>
  <si>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</si>
  <si>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</si>
  <si>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</si>
  <si>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</si>
  <si>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</si>
  <si>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</si>
  <si>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</si>
  <si>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</si>
  <si>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</si>
  <si>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</si>
  <si>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</si>
  <si>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</si>
  <si>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</si>
  <si>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</si>
  <si>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</si>
  <si>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</si>
  <si>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</si>
  <si>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</si>
  <si>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</si>
  <si>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</si>
  <si>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</si>
  <si>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</si>
  <si>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</si>
  <si>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</si>
  <si>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</si>
  <si>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</si>
  <si>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</si>
  <si>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</si>
  <si>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</si>
  <si>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</si>
  <si>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</si>
  <si>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</si>
  <si>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</si>
  <si>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</si>
  <si>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</si>
  <si>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</si>
  <si>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</si>
  <si>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</si>
  <si>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</si>
  <si>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</si>
  <si>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</si>
  <si>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</si>
  <si>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</si>
  <si>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</si>
  <si>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</si>
  <si>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</si>
  <si>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</si>
  <si>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</si>
  <si>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</si>
  <si>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</si>
  <si>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</si>
  <si>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</si>
  <si>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</si>
  <si>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</si>
  <si>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</si>
  <si>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</si>
  <si>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</si>
  <si>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</si>
  <si>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</si>
  <si>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</si>
  <si>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</si>
  <si>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</si>
  <si>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</si>
  <si>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</si>
  <si>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</si>
  <si>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</si>
  <si>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</si>
  <si>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</si>
  <si>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</si>
  <si>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</si>
  <si>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</si>
  <si>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</si>
  <si>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http://www.igh.hr</t>
  </si>
  <si>
    <t>as of  30.06.2015</t>
  </si>
  <si>
    <t>for period  01.01.2015. to  30.06.2015.</t>
  </si>
  <si>
    <t>period  01.01.2015. to 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</si>
</sst>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0" fontId="15" fillId="0" borderId="0" xfId="62" applyFont="1" applyBorder="1" applyAlignment="1" applyProtection="1">
      <alignment horizontal="left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21</v>
      </c>
      <c r="B1" s="152"/>
      <c r="C1" s="152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2" t="s">
        <v>22</v>
      </c>
      <c r="B2" s="183"/>
      <c r="C2" s="183"/>
      <c r="D2" s="184"/>
      <c r="E2" s="91">
        <v>42005</v>
      </c>
      <c r="F2" s="11"/>
      <c r="G2" s="12" t="s">
        <v>1</v>
      </c>
      <c r="H2" s="91">
        <v>42185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5" t="s">
        <v>23</v>
      </c>
      <c r="B4" s="186"/>
      <c r="C4" s="186"/>
      <c r="D4" s="186"/>
      <c r="E4" s="186"/>
      <c r="F4" s="186"/>
      <c r="G4" s="186"/>
      <c r="H4" s="186"/>
      <c r="I4" s="18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40" t="s">
        <v>24</v>
      </c>
      <c r="B6" s="141"/>
      <c r="C6" s="164" t="s">
        <v>318</v>
      </c>
      <c r="D6" s="165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8" t="s">
        <v>25</v>
      </c>
      <c r="B8" s="189"/>
      <c r="C8" s="164" t="s">
        <v>10</v>
      </c>
      <c r="D8" s="165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54" t="s">
        <v>26</v>
      </c>
      <c r="B10" s="190"/>
      <c r="C10" s="164" t="s">
        <v>11</v>
      </c>
      <c r="D10" s="165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40" t="s">
        <v>27</v>
      </c>
      <c r="B12" s="141"/>
      <c r="C12" s="159" t="s">
        <v>12</v>
      </c>
      <c r="D12" s="194"/>
      <c r="E12" s="194"/>
      <c r="F12" s="194"/>
      <c r="G12" s="194"/>
      <c r="H12" s="194"/>
      <c r="I12" s="142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40" t="s">
        <v>28</v>
      </c>
      <c r="B14" s="141"/>
      <c r="C14" s="192">
        <v>10000</v>
      </c>
      <c r="D14" s="193"/>
      <c r="E14" s="15"/>
      <c r="F14" s="159" t="s">
        <v>13</v>
      </c>
      <c r="G14" s="194"/>
      <c r="H14" s="194"/>
      <c r="I14" s="142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40" t="s">
        <v>29</v>
      </c>
      <c r="B16" s="141"/>
      <c r="C16" s="159" t="s">
        <v>14</v>
      </c>
      <c r="D16" s="194"/>
      <c r="E16" s="194"/>
      <c r="F16" s="194"/>
      <c r="G16" s="194"/>
      <c r="H16" s="194"/>
      <c r="I16" s="142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40" t="s">
        <v>30</v>
      </c>
      <c r="B18" s="141"/>
      <c r="C18" s="178" t="s">
        <v>15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40" t="s">
        <v>31</v>
      </c>
      <c r="B20" s="141"/>
      <c r="C20" s="178" t="s">
        <v>323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40" t="s">
        <v>32</v>
      </c>
      <c r="B22" s="141"/>
      <c r="C22" s="92">
        <v>133</v>
      </c>
      <c r="D22" s="159" t="s">
        <v>13</v>
      </c>
      <c r="E22" s="162"/>
      <c r="F22" s="163"/>
      <c r="G22" s="140"/>
      <c r="H22" s="181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40" t="s">
        <v>33</v>
      </c>
      <c r="B24" s="141"/>
      <c r="C24" s="92">
        <v>21</v>
      </c>
      <c r="D24" s="159" t="s">
        <v>16</v>
      </c>
      <c r="E24" s="162"/>
      <c r="F24" s="162"/>
      <c r="G24" s="163"/>
      <c r="H24" s="106" t="s">
        <v>36</v>
      </c>
      <c r="I24" s="126">
        <v>577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40" t="s">
        <v>34</v>
      </c>
      <c r="B26" s="141"/>
      <c r="C26" s="93" t="s">
        <v>35</v>
      </c>
      <c r="D26" s="24"/>
      <c r="E26" s="79"/>
      <c r="F26" s="23"/>
      <c r="G26" s="170" t="s">
        <v>38</v>
      </c>
      <c r="H26" s="141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1" t="s">
        <v>39</v>
      </c>
      <c r="B28" s="172"/>
      <c r="C28" s="173"/>
      <c r="D28" s="173"/>
      <c r="E28" s="174" t="s">
        <v>40</v>
      </c>
      <c r="F28" s="175"/>
      <c r="G28" s="175"/>
      <c r="H28" s="176" t="s">
        <v>2</v>
      </c>
      <c r="I28" s="177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59"/>
      <c r="B30" s="162"/>
      <c r="C30" s="162"/>
      <c r="D30" s="163"/>
      <c r="E30" s="159"/>
      <c r="F30" s="162"/>
      <c r="G30" s="163"/>
      <c r="H30" s="164"/>
      <c r="I30" s="165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59"/>
      <c r="B32" s="162"/>
      <c r="C32" s="162"/>
      <c r="D32" s="163"/>
      <c r="E32" s="159"/>
      <c r="F32" s="162"/>
      <c r="G32" s="162"/>
      <c r="H32" s="164"/>
      <c r="I32" s="165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59"/>
      <c r="B34" s="162"/>
      <c r="C34" s="162"/>
      <c r="D34" s="163"/>
      <c r="E34" s="159"/>
      <c r="F34" s="162"/>
      <c r="G34" s="162"/>
      <c r="H34" s="164"/>
      <c r="I34" s="165"/>
      <c r="J34" s="9"/>
      <c r="K34" s="9"/>
      <c r="L34" s="9"/>
    </row>
    <row r="35" spans="1:12" ht="12.75">
      <c r="A35" s="82"/>
      <c r="B35" s="28"/>
      <c r="C35" s="168"/>
      <c r="D35" s="169"/>
      <c r="E35" s="19"/>
      <c r="F35" s="168"/>
      <c r="G35" s="169"/>
      <c r="H35" s="100"/>
      <c r="I35" s="105"/>
      <c r="J35" s="9"/>
      <c r="K35" s="9"/>
      <c r="L35" s="9"/>
    </row>
    <row r="36" spans="1:12" ht="12.75">
      <c r="A36" s="159"/>
      <c r="B36" s="162"/>
      <c r="C36" s="162"/>
      <c r="D36" s="163"/>
      <c r="E36" s="159"/>
      <c r="F36" s="162"/>
      <c r="G36" s="162"/>
      <c r="H36" s="164"/>
      <c r="I36" s="165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59"/>
      <c r="B38" s="162"/>
      <c r="C38" s="162"/>
      <c r="D38" s="163"/>
      <c r="E38" s="159"/>
      <c r="F38" s="162"/>
      <c r="G38" s="162"/>
      <c r="H38" s="164"/>
      <c r="I38" s="165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54" t="s">
        <v>41</v>
      </c>
      <c r="B42" s="155"/>
      <c r="C42" s="164"/>
      <c r="D42" s="165"/>
      <c r="E42" s="112"/>
      <c r="F42" s="159"/>
      <c r="G42" s="166"/>
      <c r="H42" s="166"/>
      <c r="I42" s="167"/>
      <c r="J42" s="9"/>
      <c r="K42" s="9"/>
      <c r="L42" s="9"/>
    </row>
    <row r="43" spans="1:12" ht="12.75">
      <c r="A43" s="113"/>
      <c r="B43" s="114"/>
      <c r="C43" s="156"/>
      <c r="D43" s="157"/>
      <c r="E43" s="100"/>
      <c r="F43" s="156"/>
      <c r="G43" s="158"/>
      <c r="H43" s="115"/>
      <c r="I43" s="116"/>
      <c r="J43" s="9"/>
      <c r="K43" s="9"/>
      <c r="L43" s="9"/>
    </row>
    <row r="44" spans="1:12" ht="12.75" customHeight="1">
      <c r="A44" s="154" t="s">
        <v>42</v>
      </c>
      <c r="B44" s="155"/>
      <c r="C44" s="159" t="s">
        <v>18</v>
      </c>
      <c r="D44" s="160"/>
      <c r="E44" s="160"/>
      <c r="F44" s="160"/>
      <c r="G44" s="160"/>
      <c r="H44" s="160"/>
      <c r="I44" s="144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54" t="s">
        <v>44</v>
      </c>
      <c r="B46" s="155"/>
      <c r="C46" s="145" t="s">
        <v>19</v>
      </c>
      <c r="D46" s="146"/>
      <c r="E46" s="147"/>
      <c r="F46" s="100"/>
      <c r="G46" s="106" t="s">
        <v>3</v>
      </c>
      <c r="H46" s="145" t="s">
        <v>20</v>
      </c>
      <c r="I46" s="147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54" t="s">
        <v>30</v>
      </c>
      <c r="B48" s="155"/>
      <c r="C48" s="139" t="s">
        <v>15</v>
      </c>
      <c r="D48" s="146"/>
      <c r="E48" s="146"/>
      <c r="F48" s="146"/>
      <c r="G48" s="146"/>
      <c r="H48" s="146"/>
      <c r="I48" s="147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40" t="s">
        <v>45</v>
      </c>
      <c r="B50" s="141"/>
      <c r="C50" s="145" t="s">
        <v>322</v>
      </c>
      <c r="D50" s="146"/>
      <c r="E50" s="146"/>
      <c r="F50" s="146"/>
      <c r="G50" s="146"/>
      <c r="H50" s="146"/>
      <c r="I50" s="142"/>
      <c r="J50" s="9"/>
      <c r="K50" s="9"/>
      <c r="L50" s="9"/>
    </row>
    <row r="51" spans="1:12" ht="12.75">
      <c r="A51" s="102"/>
      <c r="B51" s="19"/>
      <c r="C51" s="153" t="s">
        <v>46</v>
      </c>
      <c r="D51" s="153"/>
      <c r="E51" s="153"/>
      <c r="F51" s="153"/>
      <c r="G51" s="153"/>
      <c r="H51" s="153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34" t="s">
        <v>47</v>
      </c>
      <c r="C53" s="161"/>
      <c r="D53" s="161"/>
      <c r="E53" s="16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48" t="s">
        <v>48</v>
      </c>
      <c r="C54" s="149"/>
      <c r="D54" s="149"/>
      <c r="E54" s="149"/>
      <c r="F54" s="149"/>
      <c r="G54" s="149"/>
      <c r="H54" s="149"/>
      <c r="I54" s="150"/>
      <c r="J54" s="9"/>
      <c r="K54" s="9"/>
      <c r="L54" s="9"/>
    </row>
    <row r="55" spans="1:12" ht="12.75">
      <c r="A55" s="102"/>
      <c r="B55" s="148" t="s">
        <v>49</v>
      </c>
      <c r="C55" s="149"/>
      <c r="D55" s="149"/>
      <c r="E55" s="149"/>
      <c r="F55" s="149"/>
      <c r="G55" s="149"/>
      <c r="H55" s="149"/>
      <c r="I55" s="85"/>
      <c r="J55" s="9"/>
      <c r="K55" s="9"/>
      <c r="L55" s="9"/>
    </row>
    <row r="56" spans="1:12" ht="12.75">
      <c r="A56" s="102"/>
      <c r="B56" s="148" t="s">
        <v>50</v>
      </c>
      <c r="C56" s="149"/>
      <c r="D56" s="149"/>
      <c r="E56" s="149"/>
      <c r="F56" s="149"/>
      <c r="G56" s="149"/>
      <c r="H56" s="149"/>
      <c r="I56" s="150"/>
      <c r="J56" s="9"/>
      <c r="K56" s="9"/>
      <c r="L56" s="9"/>
    </row>
    <row r="57" spans="1:12" ht="12.75">
      <c r="A57" s="102"/>
      <c r="B57" s="148" t="s">
        <v>51</v>
      </c>
      <c r="C57" s="149"/>
      <c r="D57" s="149"/>
      <c r="E57" s="149"/>
      <c r="F57" s="149"/>
      <c r="G57" s="149"/>
      <c r="H57" s="149"/>
      <c r="I57" s="150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43" t="s">
        <v>52</v>
      </c>
      <c r="H60" s="135"/>
      <c r="I60" s="136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37"/>
      <c r="H61" s="138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2:B12"/>
    <mergeCell ref="C12:I12"/>
    <mergeCell ref="A14:B14"/>
    <mergeCell ref="C14:D14"/>
    <mergeCell ref="F14:I14"/>
    <mergeCell ref="A16:B16"/>
    <mergeCell ref="C16:I16"/>
    <mergeCell ref="A8:B8"/>
    <mergeCell ref="C8:D8"/>
    <mergeCell ref="A10:B11"/>
    <mergeCell ref="C10:D10"/>
    <mergeCell ref="A2:D2"/>
    <mergeCell ref="A4:I4"/>
    <mergeCell ref="A6:B6"/>
    <mergeCell ref="C6:D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9" width="9.140625" style="39" customWidth="1"/>
    <col min="10" max="11" width="14.28125" style="39" customWidth="1"/>
    <col min="12" max="16384" width="9.140625" style="39" customWidth="1"/>
  </cols>
  <sheetData>
    <row r="1" spans="1:11" ht="12.75" customHeight="1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303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54</v>
      </c>
      <c r="B4" s="211"/>
      <c r="C4" s="211"/>
      <c r="D4" s="211"/>
      <c r="E4" s="211"/>
      <c r="F4" s="211"/>
      <c r="G4" s="211"/>
      <c r="H4" s="212"/>
      <c r="I4" s="44" t="s">
        <v>55</v>
      </c>
      <c r="J4" s="45" t="s">
        <v>56</v>
      </c>
      <c r="K4" s="46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3">
        <v>2</v>
      </c>
      <c r="J5" s="42">
        <v>3</v>
      </c>
      <c r="K5" s="42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58</v>
      </c>
      <c r="B7" s="200"/>
      <c r="C7" s="200"/>
      <c r="D7" s="200"/>
      <c r="E7" s="200"/>
      <c r="F7" s="200"/>
      <c r="G7" s="200"/>
      <c r="H7" s="201"/>
      <c r="I7" s="3">
        <v>1</v>
      </c>
      <c r="J7" s="127"/>
      <c r="K7" s="127"/>
    </row>
    <row r="8" spans="1:11" ht="12.75" customHeight="1">
      <c r="A8" s="202" t="s">
        <v>59</v>
      </c>
      <c r="B8" s="203"/>
      <c r="C8" s="203"/>
      <c r="D8" s="203"/>
      <c r="E8" s="203"/>
      <c r="F8" s="203"/>
      <c r="G8" s="203"/>
      <c r="H8" s="204"/>
      <c r="I8" s="1">
        <v>2</v>
      </c>
      <c r="J8" s="130">
        <f>J9+J16+J26+J35+J39</f>
        <v>508850152</v>
      </c>
      <c r="K8" s="130">
        <f>K9+K16+K26+K35+K39</f>
        <v>506444792</v>
      </c>
    </row>
    <row r="9" spans="1:11" ht="12.75" customHeight="1">
      <c r="A9" s="213" t="s">
        <v>60</v>
      </c>
      <c r="B9" s="214"/>
      <c r="C9" s="214"/>
      <c r="D9" s="214"/>
      <c r="E9" s="214"/>
      <c r="F9" s="214"/>
      <c r="G9" s="214"/>
      <c r="H9" s="215"/>
      <c r="I9" s="1">
        <v>3</v>
      </c>
      <c r="J9" s="130">
        <f>SUM(J10:J15)</f>
        <v>4564930</v>
      </c>
      <c r="K9" s="130">
        <f>SUM(K10:K15)</f>
        <v>4475985</v>
      </c>
    </row>
    <row r="10" spans="1:11" ht="12.75" customHeight="1">
      <c r="A10" s="213" t="s">
        <v>61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2.75" customHeight="1">
      <c r="A11" s="213" t="s">
        <v>62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1968288</v>
      </c>
      <c r="K11" s="6">
        <v>1399958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63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64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2596642</v>
      </c>
      <c r="K14" s="6">
        <v>3076027</v>
      </c>
    </row>
    <row r="15" spans="1:11" ht="12.75" customHeight="1">
      <c r="A15" s="213" t="s">
        <v>65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66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30">
        <f>SUM(J17:J25)</f>
        <v>173819616</v>
      </c>
      <c r="K16" s="130">
        <f>SUM(K17:K25)</f>
        <v>171570230</v>
      </c>
    </row>
    <row r="17" spans="1:11" ht="12.75" customHeight="1">
      <c r="A17" s="213" t="s">
        <v>67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63760082</v>
      </c>
      <c r="K17" s="6">
        <v>63760082</v>
      </c>
    </row>
    <row r="18" spans="1:11" ht="12.7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69805392</v>
      </c>
      <c r="K18" s="6">
        <v>67822504</v>
      </c>
    </row>
    <row r="19" spans="1:11" ht="12.75" customHeight="1">
      <c r="A19" s="213" t="s">
        <v>69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1269955</v>
      </c>
      <c r="K19" s="6">
        <v>1000334</v>
      </c>
    </row>
    <row r="20" spans="1:11" ht="12.75" customHeight="1">
      <c r="A20" s="213" t="s">
        <v>70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975287</v>
      </c>
      <c r="K20" s="6">
        <v>740151</v>
      </c>
    </row>
    <row r="21" spans="1:11" ht="12.75" customHeight="1">
      <c r="A21" s="213" t="s">
        <v>71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170042</v>
      </c>
      <c r="K22" s="6">
        <v>90722</v>
      </c>
    </row>
    <row r="23" spans="1:11" ht="12.75" customHeight="1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26549433</v>
      </c>
      <c r="K23" s="6">
        <v>26867012</v>
      </c>
    </row>
    <row r="24" spans="1:11" ht="12.75" customHeight="1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303336</v>
      </c>
      <c r="K24" s="6">
        <v>303336</v>
      </c>
    </row>
    <row r="25" spans="1:11" ht="12.75" customHeight="1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10986089</v>
      </c>
      <c r="K25" s="6">
        <v>10986089</v>
      </c>
    </row>
    <row r="26" spans="1:11" ht="12.75" customHeight="1">
      <c r="A26" s="213" t="s">
        <v>76</v>
      </c>
      <c r="B26" s="214"/>
      <c r="C26" s="214"/>
      <c r="D26" s="214"/>
      <c r="E26" s="214"/>
      <c r="F26" s="214"/>
      <c r="G26" s="214"/>
      <c r="H26" s="215"/>
      <c r="I26" s="1">
        <v>20</v>
      </c>
      <c r="J26" s="130">
        <f>SUM(J27:J34)</f>
        <v>328784179</v>
      </c>
      <c r="K26" s="130">
        <f>SUM(K27:K34)</f>
        <v>328839089</v>
      </c>
    </row>
    <row r="27" spans="1:11" ht="12.75" customHeight="1">
      <c r="A27" s="213" t="s">
        <v>77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278434067</v>
      </c>
      <c r="K27" s="6">
        <v>278543967</v>
      </c>
    </row>
    <row r="28" spans="1:11" ht="12.75" customHeight="1">
      <c r="A28" s="213" t="s">
        <v>78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17089195</v>
      </c>
      <c r="K28" s="6">
        <v>17039706</v>
      </c>
    </row>
    <row r="29" spans="1:11" ht="12.75" customHeight="1">
      <c r="A29" s="213" t="s">
        <v>79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1062600</v>
      </c>
      <c r="K29" s="6">
        <v>1062600</v>
      </c>
    </row>
    <row r="30" spans="1:11" ht="12.75" customHeight="1">
      <c r="A30" s="213" t="s">
        <v>304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80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81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28411404</v>
      </c>
      <c r="K32" s="6">
        <v>28394509</v>
      </c>
    </row>
    <row r="33" spans="1:11" ht="12.75" customHeight="1">
      <c r="A33" s="213" t="s">
        <v>82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3786913</v>
      </c>
      <c r="K33" s="6">
        <v>3798307</v>
      </c>
    </row>
    <row r="34" spans="1:11" ht="12.75" customHeight="1">
      <c r="A34" s="213" t="s">
        <v>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30">
        <f>SUM(J36:J38)</f>
        <v>1681427</v>
      </c>
      <c r="K35" s="130">
        <f>SUM(K36:K38)</f>
        <v>1559488</v>
      </c>
    </row>
    <row r="36" spans="1:11" ht="12.75" customHeight="1">
      <c r="A36" s="213" t="s">
        <v>85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86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1665320</v>
      </c>
      <c r="K37" s="6">
        <v>1559488</v>
      </c>
    </row>
    <row r="38" spans="1:11" ht="12.75" customHeight="1">
      <c r="A38" s="213" t="s">
        <v>87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16107</v>
      </c>
      <c r="K38" s="6">
        <v>0</v>
      </c>
    </row>
    <row r="39" spans="1:11" ht="12.75" customHeight="1">
      <c r="A39" s="213" t="s">
        <v>88</v>
      </c>
      <c r="B39" s="214"/>
      <c r="C39" s="214"/>
      <c r="D39" s="214"/>
      <c r="E39" s="214"/>
      <c r="F39" s="214"/>
      <c r="G39" s="214"/>
      <c r="H39" s="215"/>
      <c r="I39" s="1">
        <v>33</v>
      </c>
      <c r="J39" s="131">
        <v>0</v>
      </c>
      <c r="K39" s="131">
        <v>0</v>
      </c>
    </row>
    <row r="40" spans="1:11" ht="12.75" customHeight="1">
      <c r="A40" s="202" t="s">
        <v>89</v>
      </c>
      <c r="B40" s="203"/>
      <c r="C40" s="203"/>
      <c r="D40" s="203"/>
      <c r="E40" s="203"/>
      <c r="F40" s="203"/>
      <c r="G40" s="203"/>
      <c r="H40" s="204"/>
      <c r="I40" s="1">
        <v>34</v>
      </c>
      <c r="J40" s="130">
        <f>J41+J49+J56+J64</f>
        <v>193686201</v>
      </c>
      <c r="K40" s="130">
        <f>K41+K49+K56+K64</f>
        <v>173628422</v>
      </c>
    </row>
    <row r="41" spans="1:11" ht="12.75" customHeight="1">
      <c r="A41" s="213" t="s">
        <v>90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30">
        <f>SUM(J42:J48)</f>
        <v>117579274</v>
      </c>
      <c r="K41" s="130">
        <f>SUM(K42:K48)</f>
        <v>109590820</v>
      </c>
    </row>
    <row r="42" spans="1:11" ht="12.75" customHeight="1">
      <c r="A42" s="213" t="s">
        <v>91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0</v>
      </c>
    </row>
    <row r="43" spans="1:11" ht="12.75" customHeight="1">
      <c r="A43" s="213" t="s">
        <v>92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247493</v>
      </c>
      <c r="K43" s="6">
        <v>247493</v>
      </c>
    </row>
    <row r="44" spans="1:11" ht="12.75" customHeight="1">
      <c r="A44" s="213" t="s">
        <v>93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147746</v>
      </c>
      <c r="K44" s="6">
        <v>147747</v>
      </c>
    </row>
    <row r="45" spans="1:11" ht="12.75" customHeight="1">
      <c r="A45" s="213" t="s">
        <v>94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568162</v>
      </c>
      <c r="K45" s="6">
        <v>568162</v>
      </c>
    </row>
    <row r="46" spans="1:11" ht="12.75" customHeight="1">
      <c r="A46" s="213" t="s">
        <v>95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96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116615873</v>
      </c>
      <c r="K47" s="6">
        <v>108627418</v>
      </c>
    </row>
    <row r="48" spans="1:11" ht="12.75" customHeight="1">
      <c r="A48" s="213" t="s">
        <v>97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98</v>
      </c>
      <c r="B49" s="214"/>
      <c r="C49" s="214"/>
      <c r="D49" s="214"/>
      <c r="E49" s="214"/>
      <c r="F49" s="214"/>
      <c r="G49" s="214"/>
      <c r="H49" s="215"/>
      <c r="I49" s="1">
        <v>43</v>
      </c>
      <c r="J49" s="130">
        <f>SUM(J50:J55)</f>
        <v>64134521</v>
      </c>
      <c r="K49" s="130">
        <f>SUM(K50:K55)</f>
        <v>55376391</v>
      </c>
    </row>
    <row r="50" spans="1:11" ht="12.75" customHeight="1">
      <c r="A50" s="213" t="s">
        <v>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3036415</v>
      </c>
      <c r="K50" s="6">
        <v>3986955</v>
      </c>
    </row>
    <row r="51" spans="1:11" ht="12.75" customHeight="1">
      <c r="A51" s="213" t="s">
        <v>100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56459429</v>
      </c>
      <c r="K51" s="6">
        <v>47244421</v>
      </c>
    </row>
    <row r="52" spans="1:11" ht="12.75" customHeight="1">
      <c r="A52" s="213" t="s">
        <v>101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102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764766</v>
      </c>
      <c r="K53" s="6">
        <v>681779</v>
      </c>
    </row>
    <row r="54" spans="1:11" ht="12.75" customHeight="1">
      <c r="A54" s="213" t="s">
        <v>103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1503688</v>
      </c>
      <c r="K54" s="6">
        <v>719484</v>
      </c>
    </row>
    <row r="55" spans="1:11" ht="12.75" customHeight="1">
      <c r="A55" s="213" t="s">
        <v>104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2370223</v>
      </c>
      <c r="K55" s="6">
        <v>2743752</v>
      </c>
    </row>
    <row r="56" spans="1:11" ht="12.75" customHeight="1">
      <c r="A56" s="213" t="s">
        <v>105</v>
      </c>
      <c r="B56" s="214"/>
      <c r="C56" s="214"/>
      <c r="D56" s="214"/>
      <c r="E56" s="214"/>
      <c r="F56" s="214"/>
      <c r="G56" s="214"/>
      <c r="H56" s="215"/>
      <c r="I56" s="1">
        <v>50</v>
      </c>
      <c r="J56" s="130">
        <f>SUM(J57:J63)</f>
        <v>7573095</v>
      </c>
      <c r="K56" s="130">
        <f>SUM(K57:K63)</f>
        <v>7070717</v>
      </c>
    </row>
    <row r="57" spans="1:11" ht="12.75" customHeight="1">
      <c r="A57" s="213" t="s">
        <v>77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78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4131940</v>
      </c>
      <c r="K58" s="6">
        <v>2717837</v>
      </c>
    </row>
    <row r="59" spans="1:11" ht="12.75" customHeight="1">
      <c r="A59" s="213" t="s">
        <v>79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304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80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81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2078328</v>
      </c>
      <c r="K62" s="6">
        <v>4297180</v>
      </c>
    </row>
    <row r="63" spans="1:11" ht="12.75" customHeight="1">
      <c r="A63" s="213" t="s">
        <v>106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1362827</v>
      </c>
      <c r="K63" s="6">
        <v>55700</v>
      </c>
    </row>
    <row r="64" spans="1:11" ht="12.75" customHeight="1">
      <c r="A64" s="213" t="s">
        <v>107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31">
        <v>4399311</v>
      </c>
      <c r="K64" s="131">
        <v>1590494</v>
      </c>
    </row>
    <row r="65" spans="1:11" ht="12.75" customHeight="1">
      <c r="A65" s="202" t="s">
        <v>305</v>
      </c>
      <c r="B65" s="203"/>
      <c r="C65" s="203"/>
      <c r="D65" s="203"/>
      <c r="E65" s="203"/>
      <c r="F65" s="203"/>
      <c r="G65" s="203"/>
      <c r="H65" s="204"/>
      <c r="I65" s="1">
        <v>59</v>
      </c>
      <c r="J65" s="131">
        <v>3929935</v>
      </c>
      <c r="K65" s="131">
        <v>8510735</v>
      </c>
    </row>
    <row r="66" spans="1:11" ht="12.75" customHeight="1">
      <c r="A66" s="202" t="s">
        <v>108</v>
      </c>
      <c r="B66" s="203"/>
      <c r="C66" s="203"/>
      <c r="D66" s="203"/>
      <c r="E66" s="203"/>
      <c r="F66" s="203"/>
      <c r="G66" s="203"/>
      <c r="H66" s="204"/>
      <c r="I66" s="1">
        <v>60</v>
      </c>
      <c r="J66" s="130">
        <f>J7+J8+J40+J65</f>
        <v>706466288</v>
      </c>
      <c r="K66" s="130">
        <f>K7+K8+K40+K65</f>
        <v>688583949</v>
      </c>
    </row>
    <row r="67" spans="1:11" ht="12.75" customHeight="1">
      <c r="A67" s="216" t="s">
        <v>109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40731657</v>
      </c>
      <c r="K67" s="7">
        <v>44531190</v>
      </c>
    </row>
    <row r="68" spans="1:11" ht="12.75">
      <c r="A68" s="219" t="s">
        <v>110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111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32">
        <f>J70+J71+J72+J78+J79+J82+J85</f>
        <v>118974099</v>
      </c>
      <c r="K69" s="132">
        <f>K70+K71+K72+K78+K79+K82+K85</f>
        <v>111661288</v>
      </c>
    </row>
    <row r="70" spans="1:11" ht="12.75" customHeight="1">
      <c r="A70" s="213" t="s">
        <v>112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116604710</v>
      </c>
      <c r="K70" s="6">
        <v>116604710</v>
      </c>
    </row>
    <row r="71" spans="1:11" ht="12.75" customHeight="1">
      <c r="A71" s="213" t="s">
        <v>113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0</v>
      </c>
    </row>
    <row r="72" spans="1:11" ht="12.75" customHeight="1">
      <c r="A72" s="213" t="s">
        <v>114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0">
        <f>J73+J74-J75+J76+J77</f>
        <v>0</v>
      </c>
      <c r="K72" s="40">
        <f>K73+K74-K75+K76+K77</f>
        <v>0</v>
      </c>
    </row>
    <row r="73" spans="1:11" ht="12.75" customHeight="1">
      <c r="A73" s="213" t="s">
        <v>115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116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1446309</v>
      </c>
      <c r="K74" s="6">
        <v>1446309</v>
      </c>
    </row>
    <row r="75" spans="1:11" ht="12.75" customHeight="1">
      <c r="A75" s="213" t="s">
        <v>117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1446309</v>
      </c>
      <c r="K75" s="6">
        <v>1446309</v>
      </c>
    </row>
    <row r="76" spans="1:11" ht="12.75" customHeight="1">
      <c r="A76" s="213" t="s">
        <v>118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119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 customHeight="1">
      <c r="A78" s="213" t="s">
        <v>120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126007257</v>
      </c>
      <c r="K78" s="6">
        <v>126007257</v>
      </c>
    </row>
    <row r="79" spans="1:11" ht="12.75" customHeight="1">
      <c r="A79" s="213" t="s">
        <v>121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0">
        <f>J80-J81</f>
        <v>-129904418</v>
      </c>
      <c r="K79" s="40">
        <f>K80-K81</f>
        <v>-123637868</v>
      </c>
    </row>
    <row r="80" spans="1:11" ht="12.75" customHeight="1">
      <c r="A80" s="222" t="s">
        <v>122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0</v>
      </c>
      <c r="K80" s="6">
        <v>16017916</v>
      </c>
    </row>
    <row r="81" spans="1:11" ht="12.75" customHeight="1">
      <c r="A81" s="222" t="s">
        <v>123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129904418</v>
      </c>
      <c r="K81" s="6">
        <v>139655784</v>
      </c>
    </row>
    <row r="82" spans="1:11" ht="12.75" customHeight="1">
      <c r="A82" s="213" t="s">
        <v>124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0">
        <f>J83-J84</f>
        <v>6266550</v>
      </c>
      <c r="K82" s="40">
        <f>K83-K84</f>
        <v>-7312811</v>
      </c>
    </row>
    <row r="83" spans="1:11" ht="12.75" customHeight="1">
      <c r="A83" s="222" t="s">
        <v>125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6266550</v>
      </c>
      <c r="K83" s="6">
        <v>0</v>
      </c>
    </row>
    <row r="84" spans="1:11" ht="12.75" customHeight="1">
      <c r="A84" s="222" t="s">
        <v>126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7312811</v>
      </c>
    </row>
    <row r="85" spans="1:11" ht="12.75" customHeight="1">
      <c r="A85" s="213" t="s">
        <v>127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02" t="s">
        <v>128</v>
      </c>
      <c r="B86" s="203"/>
      <c r="C86" s="203"/>
      <c r="D86" s="203"/>
      <c r="E86" s="203"/>
      <c r="F86" s="203"/>
      <c r="G86" s="203"/>
      <c r="H86" s="204"/>
      <c r="I86" s="1">
        <v>79</v>
      </c>
      <c r="J86" s="130">
        <f>SUM(J87:J89)</f>
        <v>11482612</v>
      </c>
      <c r="K86" s="130">
        <f>SUM(K87:K89)</f>
        <v>11452674</v>
      </c>
    </row>
    <row r="87" spans="1:11" ht="12.75" customHeight="1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1648004</v>
      </c>
      <c r="K87" s="6">
        <v>1648004</v>
      </c>
    </row>
    <row r="88" spans="1:11" ht="12.75" customHeight="1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9834608</v>
      </c>
      <c r="K89" s="6">
        <v>9804670</v>
      </c>
    </row>
    <row r="90" spans="1:11" ht="12.75" customHeight="1">
      <c r="A90" s="202" t="s">
        <v>132</v>
      </c>
      <c r="B90" s="203"/>
      <c r="C90" s="203"/>
      <c r="D90" s="203"/>
      <c r="E90" s="203"/>
      <c r="F90" s="203"/>
      <c r="G90" s="203"/>
      <c r="H90" s="204"/>
      <c r="I90" s="1">
        <v>83</v>
      </c>
      <c r="J90" s="130">
        <f>SUM(J91:J99)</f>
        <v>361752342</v>
      </c>
      <c r="K90" s="130">
        <f>SUM(K91:K99)</f>
        <v>355409371</v>
      </c>
    </row>
    <row r="91" spans="1:11" ht="12.75" customHeight="1">
      <c r="A91" s="213" t="s">
        <v>133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839224</v>
      </c>
      <c r="K91" s="6">
        <v>707237</v>
      </c>
    </row>
    <row r="92" spans="1:11" ht="12.75" customHeight="1">
      <c r="A92" s="213" t="s">
        <v>134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71280</v>
      </c>
      <c r="K92" s="6">
        <v>71280</v>
      </c>
    </row>
    <row r="93" spans="1:11" ht="12.75" customHeight="1">
      <c r="A93" s="213" t="s">
        <v>135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300746973</v>
      </c>
      <c r="K93" s="6">
        <v>297512448</v>
      </c>
    </row>
    <row r="94" spans="1:11" ht="12.75" customHeight="1">
      <c r="A94" s="213" t="s">
        <v>136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137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17113760</v>
      </c>
      <c r="K95" s="6">
        <v>14416659</v>
      </c>
    </row>
    <row r="96" spans="1:11" ht="12.75" customHeight="1">
      <c r="A96" s="213" t="s">
        <v>138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306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186109</v>
      </c>
      <c r="K97" s="6">
        <v>155090</v>
      </c>
    </row>
    <row r="98" spans="1:11" ht="12.75" customHeight="1">
      <c r="A98" s="213" t="s">
        <v>140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11293182</v>
      </c>
      <c r="K98" s="6">
        <v>11044843</v>
      </c>
    </row>
    <row r="99" spans="1:11" ht="12.75" customHeight="1">
      <c r="A99" s="213" t="s">
        <v>141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31501814</v>
      </c>
      <c r="K99" s="6">
        <v>31501814</v>
      </c>
    </row>
    <row r="100" spans="1:11" ht="12.75" customHeight="1">
      <c r="A100" s="202" t="s">
        <v>142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30">
        <f>SUM(J101:J112)</f>
        <v>200242831</v>
      </c>
      <c r="K100" s="130">
        <f>SUM(K101:K112)</f>
        <v>191614859</v>
      </c>
    </row>
    <row r="101" spans="1:11" ht="12.75" customHeight="1">
      <c r="A101" s="213" t="s">
        <v>133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1120495</v>
      </c>
      <c r="K101" s="6">
        <v>1093996</v>
      </c>
    </row>
    <row r="102" spans="1:11" ht="12.75" customHeight="1">
      <c r="A102" s="213" t="s">
        <v>134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2394429</v>
      </c>
      <c r="K102" s="6">
        <v>2394429</v>
      </c>
    </row>
    <row r="103" spans="1:11" ht="12.75" customHeight="1">
      <c r="A103" s="213" t="s">
        <v>135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65963493</v>
      </c>
      <c r="K103" s="6">
        <v>58734069</v>
      </c>
    </row>
    <row r="104" spans="1:11" ht="12.75" customHeight="1">
      <c r="A104" s="213" t="s">
        <v>136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2398980</v>
      </c>
      <c r="K104" s="6">
        <v>3082496</v>
      </c>
    </row>
    <row r="105" spans="1:11" ht="12.75" customHeight="1">
      <c r="A105" s="213" t="s">
        <v>137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24351529</v>
      </c>
      <c r="K105" s="6">
        <v>25731762</v>
      </c>
    </row>
    <row r="106" spans="1:11" ht="12.75" customHeight="1">
      <c r="A106" s="213" t="s">
        <v>138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70973241</v>
      </c>
      <c r="K106" s="6">
        <v>70973241</v>
      </c>
    </row>
    <row r="107" spans="1:11" ht="12.75" customHeight="1">
      <c r="A107" s="213" t="s">
        <v>139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79651</v>
      </c>
      <c r="K107" s="6">
        <v>79651</v>
      </c>
    </row>
    <row r="108" spans="1:11" ht="12.75" customHeight="1">
      <c r="A108" s="213" t="s">
        <v>143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6021103</v>
      </c>
      <c r="K108" s="6">
        <v>5223874</v>
      </c>
    </row>
    <row r="109" spans="1:11" ht="12.75" customHeight="1">
      <c r="A109" s="213" t="s">
        <v>307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11390800</v>
      </c>
      <c r="K109" s="6">
        <v>9722304</v>
      </c>
    </row>
    <row r="110" spans="1:11" ht="12.75" customHeight="1">
      <c r="A110" s="213" t="s">
        <v>144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145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146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15549110</v>
      </c>
      <c r="K112" s="6">
        <v>14579037</v>
      </c>
    </row>
    <row r="113" spans="1:11" ht="12.75" customHeight="1">
      <c r="A113" s="202" t="s">
        <v>147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31">
        <v>14014404</v>
      </c>
      <c r="K113" s="131">
        <v>18445757</v>
      </c>
    </row>
    <row r="114" spans="1:11" ht="12.75" customHeight="1">
      <c r="A114" s="202" t="s">
        <v>308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30">
        <f>J69+J86+J90+J100+J113</f>
        <v>706466288</v>
      </c>
      <c r="K114" s="130">
        <f>K69+K86+K90+K100+K113</f>
        <v>688583949</v>
      </c>
    </row>
    <row r="115" spans="1:11" ht="12.75" customHeight="1">
      <c r="A115" s="228" t="s">
        <v>148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7">
        <v>40731657</v>
      </c>
      <c r="K115" s="7">
        <f>K67</f>
        <v>44531190</v>
      </c>
    </row>
    <row r="116" spans="1:11" ht="12.75" customHeight="1">
      <c r="A116" s="219" t="s">
        <v>149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199" t="s">
        <v>150</v>
      </c>
      <c r="B117" s="200"/>
      <c r="C117" s="200"/>
      <c r="D117" s="200"/>
      <c r="E117" s="200"/>
      <c r="F117" s="200"/>
      <c r="G117" s="200"/>
      <c r="H117" s="200"/>
      <c r="I117" s="234"/>
      <c r="J117" s="234"/>
      <c r="K117" s="235"/>
    </row>
    <row r="118" spans="1:11" ht="12.75" customHeight="1">
      <c r="A118" s="213" t="s">
        <v>151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152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N6" sqref="N6"/>
    </sheetView>
  </sheetViews>
  <sheetFormatPr defaultColWidth="9.140625" defaultRowHeight="12.75"/>
  <cols>
    <col min="1" max="9" width="9.140625" style="39" customWidth="1"/>
    <col min="10" max="13" width="10.7109375" style="39" customWidth="1"/>
    <col min="14" max="16384" width="9.140625" style="39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4" t="s">
        <v>325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4" t="s">
        <v>55</v>
      </c>
      <c r="J4" s="238" t="s">
        <v>56</v>
      </c>
      <c r="K4" s="238"/>
      <c r="L4" s="238" t="s">
        <v>57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9" t="s">
        <v>156</v>
      </c>
      <c r="B7" s="200"/>
      <c r="C7" s="200"/>
      <c r="D7" s="200"/>
      <c r="E7" s="200"/>
      <c r="F7" s="200"/>
      <c r="G7" s="200"/>
      <c r="H7" s="201"/>
      <c r="I7" s="3">
        <v>111</v>
      </c>
      <c r="J7" s="128">
        <f>SUM(J8:J9)</f>
        <v>106596360</v>
      </c>
      <c r="K7" s="128">
        <f>SUM(K8:K9)</f>
        <v>56576717</v>
      </c>
      <c r="L7" s="128">
        <f>SUM(L8:L9)</f>
        <v>90048515</v>
      </c>
      <c r="M7" s="128">
        <f>SUM(M8:M9)</f>
        <v>46125457</v>
      </c>
    </row>
    <row r="8" spans="1:13" ht="12.75" customHeight="1">
      <c r="A8" s="202" t="s">
        <v>157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96252829</v>
      </c>
      <c r="K8" s="6">
        <v>46869169</v>
      </c>
      <c r="L8" s="6">
        <v>85330966</v>
      </c>
      <c r="M8" s="6">
        <v>44380313</v>
      </c>
    </row>
    <row r="9" spans="1:13" ht="12.75" customHeight="1">
      <c r="A9" s="202" t="s">
        <v>158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10343531</v>
      </c>
      <c r="K9" s="6">
        <v>9707548</v>
      </c>
      <c r="L9" s="6">
        <v>4717549</v>
      </c>
      <c r="M9" s="6">
        <v>1745144</v>
      </c>
    </row>
    <row r="10" spans="1:13" ht="12.75" customHeight="1">
      <c r="A10" s="202" t="s">
        <v>159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0">
        <f>J11+J12+J16+J20+J21+J22+J25+J26</f>
        <v>94844120</v>
      </c>
      <c r="K10" s="40">
        <f>K11+K12+K16+K20+K21+K22+K25+K26</f>
        <v>49963165</v>
      </c>
      <c r="L10" s="40">
        <f>L11+L12+L16+L20+L21+L22+L25+L26</f>
        <v>92151251</v>
      </c>
      <c r="M10" s="40">
        <f>M11+M12+M16+M20+M21+M22+M25+M26</f>
        <v>50001086</v>
      </c>
    </row>
    <row r="11" spans="1:13" ht="12.75" customHeight="1">
      <c r="A11" s="202" t="s">
        <v>160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 customHeight="1">
      <c r="A12" s="202" t="s">
        <v>161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0">
        <f>SUM(J13:J15)</f>
        <v>27557153</v>
      </c>
      <c r="K12" s="40">
        <f>SUM(K13:K15)</f>
        <v>15600656</v>
      </c>
      <c r="L12" s="40">
        <f>SUM(L13:L15)</f>
        <v>25569260</v>
      </c>
      <c r="M12" s="40">
        <f>SUM(M13:M15)</f>
        <v>14907153</v>
      </c>
    </row>
    <row r="13" spans="1:13" ht="12.75" customHeight="1">
      <c r="A13" s="213" t="s">
        <v>162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4714988</v>
      </c>
      <c r="K13" s="6">
        <v>2164094</v>
      </c>
      <c r="L13" s="6">
        <v>3882112</v>
      </c>
      <c r="M13" s="6">
        <v>1787792</v>
      </c>
    </row>
    <row r="14" spans="1:13" ht="12.75" customHeight="1">
      <c r="A14" s="213" t="s">
        <v>163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/>
      <c r="K14" s="6"/>
      <c r="L14" s="6">
        <v>0</v>
      </c>
      <c r="M14" s="6">
        <f>L14</f>
        <v>0</v>
      </c>
    </row>
    <row r="15" spans="1:13" ht="12.75" customHeight="1">
      <c r="A15" s="213" t="s">
        <v>164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22842165</v>
      </c>
      <c r="K15" s="6">
        <v>13436562</v>
      </c>
      <c r="L15" s="6">
        <v>21687148</v>
      </c>
      <c r="M15" s="6">
        <v>13119361</v>
      </c>
    </row>
    <row r="16" spans="1:13" ht="12.75" customHeight="1">
      <c r="A16" s="202" t="s">
        <v>165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0">
        <f>SUM(J17:J19)</f>
        <v>46912367</v>
      </c>
      <c r="K16" s="40">
        <f>SUM(K17:K19)</f>
        <v>23463581</v>
      </c>
      <c r="L16" s="40">
        <f>SUM(L17:L19)</f>
        <v>45781462</v>
      </c>
      <c r="M16" s="40">
        <f>SUM(M17:M19)</f>
        <v>22688473</v>
      </c>
    </row>
    <row r="17" spans="1:13" ht="12.75" customHeight="1">
      <c r="A17" s="213" t="s">
        <v>166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26958468</v>
      </c>
      <c r="K17" s="6">
        <v>13348782</v>
      </c>
      <c r="L17" s="6">
        <v>26917478</v>
      </c>
      <c r="M17" s="6">
        <v>13429967</v>
      </c>
    </row>
    <row r="18" spans="1:13" ht="12.75" customHeight="1">
      <c r="A18" s="213" t="s">
        <v>167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13252418</v>
      </c>
      <c r="K18" s="6">
        <v>6583282</v>
      </c>
      <c r="L18" s="6">
        <v>12071518</v>
      </c>
      <c r="M18" s="6">
        <v>5873759</v>
      </c>
    </row>
    <row r="19" spans="1:13" ht="12.75" customHeight="1">
      <c r="A19" s="213" t="s">
        <v>168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6701481</v>
      </c>
      <c r="K19" s="6">
        <v>3531517</v>
      </c>
      <c r="L19" s="6">
        <v>6792466</v>
      </c>
      <c r="M19" s="6">
        <v>3384747</v>
      </c>
    </row>
    <row r="20" spans="1:13" ht="12.75" customHeight="1">
      <c r="A20" s="202" t="s">
        <v>169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2931524</v>
      </c>
      <c r="K20" s="6">
        <v>0</v>
      </c>
      <c r="L20" s="6">
        <v>3093431</v>
      </c>
      <c r="M20" s="6">
        <v>1748965</v>
      </c>
    </row>
    <row r="21" spans="1:13" ht="12.75" customHeight="1">
      <c r="A21" s="202" t="s">
        <v>170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12371251</v>
      </c>
      <c r="K21" s="6">
        <v>8517826</v>
      </c>
      <c r="L21" s="6">
        <v>10333292</v>
      </c>
      <c r="M21" s="6">
        <v>5364638</v>
      </c>
    </row>
    <row r="22" spans="1:13" ht="12.75" customHeight="1">
      <c r="A22" s="202" t="s">
        <v>171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0">
        <f>SUM(J23:J24)</f>
        <v>4707435</v>
      </c>
      <c r="K22" s="40">
        <f>SUM(K23:K24)</f>
        <v>2072806</v>
      </c>
      <c r="L22" s="40">
        <f>SUM(L23:L24)</f>
        <v>4597728</v>
      </c>
      <c r="M22" s="40">
        <f>SUM(M23:M24)</f>
        <v>3549461</v>
      </c>
    </row>
    <row r="23" spans="1:13" ht="12.75" customHeight="1">
      <c r="A23" s="213" t="s">
        <v>172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/>
      <c r="K23" s="6"/>
      <c r="L23" s="6"/>
      <c r="M23" s="6">
        <f>L23-0</f>
        <v>0</v>
      </c>
    </row>
    <row r="24" spans="1:13" ht="12.75" customHeight="1">
      <c r="A24" s="213" t="s">
        <v>173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4707435</v>
      </c>
      <c r="K24" s="6">
        <v>2072806</v>
      </c>
      <c r="L24" s="6">
        <v>4597728</v>
      </c>
      <c r="M24" s="6">
        <v>3549461</v>
      </c>
    </row>
    <row r="25" spans="1:13" ht="12.75" customHeight="1">
      <c r="A25" s="202" t="s">
        <v>174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/>
      <c r="K25" s="6"/>
      <c r="L25" s="6">
        <v>475455</v>
      </c>
      <c r="M25" s="6">
        <v>475455</v>
      </c>
    </row>
    <row r="26" spans="1:13" ht="12.75" customHeight="1">
      <c r="A26" s="202" t="s">
        <v>175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364390</v>
      </c>
      <c r="K26" s="6">
        <v>308296</v>
      </c>
      <c r="L26" s="6">
        <v>2300623</v>
      </c>
      <c r="M26" s="6">
        <v>1266941</v>
      </c>
    </row>
    <row r="27" spans="1:13" ht="12.75" customHeight="1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0">
        <f>SUM(J28:J32)</f>
        <v>2735917</v>
      </c>
      <c r="K27" s="40">
        <f>SUM(K28:K32)</f>
        <v>2571884</v>
      </c>
      <c r="L27" s="40">
        <f>SUM(L28:L32)</f>
        <v>3351017</v>
      </c>
      <c r="M27" s="40">
        <f>SUM(M28:M32)</f>
        <v>2561410</v>
      </c>
    </row>
    <row r="28" spans="1:13" ht="12.75" customHeight="1">
      <c r="A28" s="202" t="s">
        <v>177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30487</v>
      </c>
      <c r="K28" s="6">
        <v>30487</v>
      </c>
      <c r="L28" s="6">
        <v>9477</v>
      </c>
      <c r="M28" s="6">
        <v>4765</v>
      </c>
    </row>
    <row r="29" spans="1:13" ht="12.75" customHeight="1">
      <c r="A29" s="202" t="s">
        <v>178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2690430</v>
      </c>
      <c r="K29" s="6">
        <v>2526397</v>
      </c>
      <c r="L29" s="6">
        <v>3315797</v>
      </c>
      <c r="M29" s="6">
        <v>2541987</v>
      </c>
    </row>
    <row r="30" spans="1:13" ht="12.75" customHeight="1">
      <c r="A30" s="202" t="s">
        <v>179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>
        <v>0</v>
      </c>
      <c r="M30" s="6">
        <f>L30</f>
        <v>0</v>
      </c>
    </row>
    <row r="31" spans="1:13" ht="12.75" customHeight="1">
      <c r="A31" s="202" t="s">
        <v>180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>
        <v>0</v>
      </c>
      <c r="M31" s="6">
        <f>L31</f>
        <v>0</v>
      </c>
    </row>
    <row r="32" spans="1:13" ht="12.75" customHeight="1">
      <c r="A32" s="202" t="s">
        <v>181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15000</v>
      </c>
      <c r="K32" s="6">
        <v>15000</v>
      </c>
      <c r="L32" s="6">
        <v>25743</v>
      </c>
      <c r="M32" s="6">
        <v>14658</v>
      </c>
    </row>
    <row r="33" spans="1:13" ht="12.75" customHeight="1">
      <c r="A33" s="202" t="s">
        <v>182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0">
        <f>SUM(J34:J37)</f>
        <v>10053736</v>
      </c>
      <c r="K33" s="40">
        <f>SUM(K34:K37)</f>
        <v>5683287</v>
      </c>
      <c r="L33" s="40">
        <f>SUM(L34:L37)</f>
        <v>8561092</v>
      </c>
      <c r="M33" s="40">
        <f>SUM(M34:M37)</f>
        <v>4336605</v>
      </c>
    </row>
    <row r="34" spans="1:13" ht="12.75" customHeight="1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48117</v>
      </c>
      <c r="K34" s="6">
        <v>48117</v>
      </c>
      <c r="L34" s="6">
        <v>0</v>
      </c>
      <c r="M34" s="6">
        <f>L34</f>
        <v>0</v>
      </c>
    </row>
    <row r="35" spans="1:13" ht="12.75" customHeight="1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7512959</v>
      </c>
      <c r="K35" s="6">
        <v>3142510</v>
      </c>
      <c r="L35" s="6">
        <v>7040310</v>
      </c>
      <c r="M35" s="6">
        <v>3567182</v>
      </c>
    </row>
    <row r="36" spans="1:13" ht="12.75" customHeight="1">
      <c r="A36" s="202" t="s">
        <v>185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>
        <v>0</v>
      </c>
      <c r="M36" s="6">
        <f>L36</f>
        <v>0</v>
      </c>
    </row>
    <row r="37" spans="1:13" ht="12.75" customHeight="1">
      <c r="A37" s="202" t="s">
        <v>186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2492660</v>
      </c>
      <c r="K37" s="6">
        <v>2492660</v>
      </c>
      <c r="L37" s="6">
        <v>1520782</v>
      </c>
      <c r="M37" s="6">
        <v>769423</v>
      </c>
    </row>
    <row r="38" spans="1:13" ht="12.75" customHeight="1">
      <c r="A38" s="202" t="s">
        <v>187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 customHeight="1">
      <c r="A39" s="202" t="s">
        <v>188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 customHeight="1">
      <c r="A40" s="202" t="s">
        <v>189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 customHeight="1">
      <c r="A41" s="202" t="s">
        <v>190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 customHeight="1">
      <c r="A42" s="202" t="s">
        <v>191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0">
        <f>J7+J27+J38+J40</f>
        <v>109332277</v>
      </c>
      <c r="K42" s="40">
        <f>K7+K27+K38+K40</f>
        <v>59148601</v>
      </c>
      <c r="L42" s="40">
        <f>L7+L27+L38+L40</f>
        <v>93399532</v>
      </c>
      <c r="M42" s="40">
        <f>M7+M27+M38+M40</f>
        <v>48686867</v>
      </c>
    </row>
    <row r="43" spans="1:13" ht="12.75" customHeight="1">
      <c r="A43" s="202" t="s">
        <v>192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0">
        <f>J10+J33+J39+J41</f>
        <v>104897856</v>
      </c>
      <c r="K43" s="40">
        <f>K10+K33+K39+K41</f>
        <v>55646452</v>
      </c>
      <c r="L43" s="40">
        <f>L10+L33+L39+L41</f>
        <v>100712343</v>
      </c>
      <c r="M43" s="40">
        <f>M10+M33+M39+M41</f>
        <v>54337691</v>
      </c>
    </row>
    <row r="44" spans="1:13" ht="12.75" customHeight="1">
      <c r="A44" s="202" t="s">
        <v>193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0">
        <f>J42-J43</f>
        <v>4434421</v>
      </c>
      <c r="K44" s="40">
        <f>K42-K43</f>
        <v>3502149</v>
      </c>
      <c r="L44" s="40">
        <f>L42-L43</f>
        <v>-7312811</v>
      </c>
      <c r="M44" s="40">
        <f>M42-M43</f>
        <v>-5650824</v>
      </c>
    </row>
    <row r="45" spans="1:13" ht="12.75" customHeight="1">
      <c r="A45" s="222" t="s">
        <v>194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0">
        <f>IF(J42&gt;J43,J42-J43,0)</f>
        <v>4434421</v>
      </c>
      <c r="K45" s="40">
        <f>IF(K42&gt;K43,K42-K43,0)</f>
        <v>3502149</v>
      </c>
      <c r="L45" s="40">
        <f>IF(L42&gt;L43,L42-L43,0)</f>
        <v>0</v>
      </c>
      <c r="M45" s="40">
        <f>IF(M42&gt;M43,M42-M43,0)</f>
        <v>0</v>
      </c>
    </row>
    <row r="46" spans="1:13" ht="12.75" customHeight="1">
      <c r="A46" s="222" t="s">
        <v>195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0">
        <f>IF(J43&gt;J42,J43-J42,0)</f>
        <v>0</v>
      </c>
      <c r="K46" s="40">
        <f>IF(K43&gt;K42,K43-K42,0)</f>
        <v>0</v>
      </c>
      <c r="L46" s="40">
        <f>IF(L43&gt;L42,L43-L42,0)</f>
        <v>7312811</v>
      </c>
      <c r="M46" s="40">
        <f>IF(M43&gt;M42,M43-M42,0)</f>
        <v>5650824</v>
      </c>
    </row>
    <row r="47" spans="1:13" ht="12.75" customHeight="1">
      <c r="A47" s="202" t="s">
        <v>196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/>
      <c r="K47" s="6"/>
      <c r="L47" s="6">
        <v>0</v>
      </c>
      <c r="M47" s="6">
        <v>0</v>
      </c>
    </row>
    <row r="48" spans="1:13" ht="12.75" customHeight="1">
      <c r="A48" s="202" t="s">
        <v>197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0">
        <f>J44-J47</f>
        <v>4434421</v>
      </c>
      <c r="K48" s="40">
        <f>K44-K47</f>
        <v>3502149</v>
      </c>
      <c r="L48" s="40">
        <f>L44-L47</f>
        <v>-7312811</v>
      </c>
      <c r="M48" s="40">
        <f>M44-M47</f>
        <v>-5650824</v>
      </c>
    </row>
    <row r="49" spans="1:13" ht="12.75" customHeight="1">
      <c r="A49" s="222" t="s">
        <v>198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0">
        <f>IF(J48&gt;0,J48,0)</f>
        <v>4434421</v>
      </c>
      <c r="K49" s="40">
        <f>IF(K48&gt;0,K48,0)</f>
        <v>3502149</v>
      </c>
      <c r="L49" s="40">
        <f>IF(L48&gt;0,L48,0)</f>
        <v>0</v>
      </c>
      <c r="M49" s="40">
        <f>IF(M48&gt;0,M48,0)</f>
        <v>0</v>
      </c>
    </row>
    <row r="50" spans="1:13" ht="12.75" customHeight="1">
      <c r="A50" s="239" t="s">
        <v>199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f>IF(J48&lt;0,-J48,0)</f>
        <v>0</v>
      </c>
      <c r="K50" s="47">
        <f>IF(K48&lt;0,-K48,0)</f>
        <v>0</v>
      </c>
      <c r="L50" s="47">
        <f>IF(L48&lt;0,-L48,0)</f>
        <v>7312811</v>
      </c>
      <c r="M50" s="47">
        <f>IF(M48&lt;0,-M48,0)</f>
        <v>5650824</v>
      </c>
    </row>
    <row r="51" spans="1:13" ht="12.75" customHeight="1">
      <c r="A51" s="24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199" t="s">
        <v>200</v>
      </c>
      <c r="B52" s="200"/>
      <c r="C52" s="200"/>
      <c r="D52" s="200"/>
      <c r="E52" s="200"/>
      <c r="F52" s="200"/>
      <c r="G52" s="200"/>
      <c r="H52" s="200"/>
      <c r="I52" s="41"/>
      <c r="J52" s="41"/>
      <c r="K52" s="41"/>
      <c r="L52" s="41"/>
      <c r="M52" s="48"/>
    </row>
    <row r="53" spans="1:13" ht="12.75" customHeight="1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155</v>
      </c>
      <c r="J53" s="6"/>
      <c r="K53" s="6"/>
      <c r="L53" s="6"/>
      <c r="M53" s="6"/>
    </row>
    <row r="54" spans="1:13" ht="12.75" customHeight="1">
      <c r="A54" s="216" t="s">
        <v>202</v>
      </c>
      <c r="B54" s="217"/>
      <c r="C54" s="217"/>
      <c r="D54" s="217"/>
      <c r="E54" s="217"/>
      <c r="F54" s="217"/>
      <c r="G54" s="217"/>
      <c r="H54" s="218"/>
      <c r="I54" s="1">
        <v>156</v>
      </c>
      <c r="J54" s="7"/>
      <c r="K54" s="7"/>
      <c r="L54" s="7"/>
      <c r="M54" s="7"/>
    </row>
    <row r="55" spans="1:13" ht="12.75" customHeight="1">
      <c r="A55" s="219" t="s">
        <v>203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199" t="s">
        <v>204</v>
      </c>
      <c r="B56" s="200"/>
      <c r="C56" s="200"/>
      <c r="D56" s="200"/>
      <c r="E56" s="200"/>
      <c r="F56" s="200"/>
      <c r="G56" s="200"/>
      <c r="H56" s="201"/>
      <c r="I56" s="8">
        <v>157</v>
      </c>
      <c r="J56" s="127">
        <f>J48</f>
        <v>4434421</v>
      </c>
      <c r="K56" s="127">
        <f>K48</f>
        <v>3502149</v>
      </c>
      <c r="L56" s="127">
        <f>L48</f>
        <v>-7312811</v>
      </c>
      <c r="M56" s="127">
        <f>M48</f>
        <v>-5650824</v>
      </c>
    </row>
    <row r="57" spans="1:13" ht="12.75" customHeight="1">
      <c r="A57" s="202" t="s">
        <v>311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2" t="s">
        <v>205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2" t="s">
        <v>206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2" t="s">
        <v>207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208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2" t="s">
        <v>313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209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312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2" t="s">
        <v>211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v>0</v>
      </c>
    </row>
    <row r="67" spans="1:13" ht="12.75" customHeight="1">
      <c r="A67" s="202" t="s">
        <v>212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47">
        <f>J56+J66</f>
        <v>4434421</v>
      </c>
      <c r="K67" s="47">
        <f>K56+K66</f>
        <v>3502149</v>
      </c>
      <c r="L67" s="47">
        <f>L56+L66</f>
        <v>-7312811</v>
      </c>
      <c r="M67" s="47">
        <f>M56+M66</f>
        <v>-5650824</v>
      </c>
    </row>
    <row r="68" spans="1:13" ht="12.75" customHeight="1">
      <c r="A68" s="242" t="s">
        <v>213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5" t="s">
        <v>214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2" t="s">
        <v>201</v>
      </c>
      <c r="B70" s="203"/>
      <c r="C70" s="203"/>
      <c r="D70" s="203"/>
      <c r="E70" s="203"/>
      <c r="F70" s="203"/>
      <c r="G70" s="203"/>
      <c r="H70" s="204"/>
      <c r="I70" s="1">
        <v>169</v>
      </c>
      <c r="J70" s="6"/>
      <c r="K70" s="6"/>
      <c r="L70" s="6"/>
      <c r="M70" s="6"/>
    </row>
    <row r="71" spans="1:13" ht="12.75" customHeight="1">
      <c r="A71" s="216" t="s">
        <v>202</v>
      </c>
      <c r="B71" s="217"/>
      <c r="C71" s="217"/>
      <c r="D71" s="217"/>
      <c r="E71" s="217"/>
      <c r="F71" s="217"/>
      <c r="G71" s="217"/>
      <c r="H71" s="21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7">
      <selection activeCell="J48" sqref="J48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1" width="10.8515625" style="39" customWidth="1"/>
    <col min="12" max="16384" width="9.140625" style="39" customWidth="1"/>
  </cols>
  <sheetData>
    <row r="1" spans="1:11" ht="12.75" customHeight="1">
      <c r="A1" s="250" t="s">
        <v>215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47" t="s">
        <v>319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54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4">
        <v>2</v>
      </c>
      <c r="J5" s="55" t="s">
        <v>7</v>
      </c>
      <c r="K5" s="55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218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4434421</v>
      </c>
      <c r="K7" s="6">
        <v>-7312811</v>
      </c>
    </row>
    <row r="8" spans="1:11" ht="12.75" customHeight="1">
      <c r="A8" s="213" t="s">
        <v>219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2931524</v>
      </c>
      <c r="K8" s="6">
        <v>3093431</v>
      </c>
    </row>
    <row r="9" spans="1:11" ht="12.75" customHeight="1">
      <c r="A9" s="213" t="s">
        <v>220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6015043</v>
      </c>
    </row>
    <row r="10" spans="1:11" ht="12.75" customHeight="1">
      <c r="A10" s="213" t="s">
        <v>221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0</v>
      </c>
      <c r="K10" s="6">
        <v>948280</v>
      </c>
    </row>
    <row r="11" spans="1:11" ht="12.75" customHeight="1">
      <c r="A11" s="213" t="s">
        <v>222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/>
    </row>
    <row r="12" spans="1:11" ht="12.75" customHeight="1">
      <c r="A12" s="213" t="s">
        <v>223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0</v>
      </c>
      <c r="K12" s="6"/>
    </row>
    <row r="13" spans="1:11" ht="12.75" customHeight="1">
      <c r="A13" s="202" t="s">
        <v>224</v>
      </c>
      <c r="B13" s="203"/>
      <c r="C13" s="203"/>
      <c r="D13" s="203"/>
      <c r="E13" s="203"/>
      <c r="F13" s="203"/>
      <c r="G13" s="203"/>
      <c r="H13" s="203"/>
      <c r="I13" s="1">
        <v>7</v>
      </c>
      <c r="J13" s="130">
        <f>SUM(J7:J12)</f>
        <v>7365945</v>
      </c>
      <c r="K13" s="130">
        <f>SUM(K7:K12)</f>
        <v>2743943</v>
      </c>
    </row>
    <row r="14" spans="1:11" ht="12.75" customHeight="1">
      <c r="A14" s="213" t="s">
        <v>225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16175789</v>
      </c>
      <c r="K14" s="6">
        <v>0</v>
      </c>
    </row>
    <row r="15" spans="1:11" ht="12.75" customHeight="1">
      <c r="A15" s="213" t="s">
        <v>226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1320453</v>
      </c>
      <c r="K15" s="6">
        <v>0</v>
      </c>
    </row>
    <row r="16" spans="1:11" ht="12.75" customHeight="1">
      <c r="A16" s="213" t="s">
        <v>227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0</v>
      </c>
    </row>
    <row r="17" spans="1:11" ht="12.75" customHeight="1">
      <c r="A17" s="213" t="s">
        <v>228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13373377</v>
      </c>
      <c r="K17" s="6">
        <v>6420354</v>
      </c>
    </row>
    <row r="18" spans="1:11" ht="12.75" customHeight="1">
      <c r="A18" s="202" t="s">
        <v>229</v>
      </c>
      <c r="B18" s="203"/>
      <c r="C18" s="203"/>
      <c r="D18" s="203"/>
      <c r="E18" s="203"/>
      <c r="F18" s="203"/>
      <c r="G18" s="203"/>
      <c r="H18" s="203"/>
      <c r="I18" s="1">
        <v>12</v>
      </c>
      <c r="J18" s="40">
        <f>SUM(J14:J17)</f>
        <v>30869619</v>
      </c>
      <c r="K18" s="130">
        <f>SUM(K14:K17)</f>
        <v>6420354</v>
      </c>
    </row>
    <row r="19" spans="1:11" ht="12.75" customHeight="1">
      <c r="A19" s="202" t="s">
        <v>230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40">
        <v>0</v>
      </c>
      <c r="K19" s="130">
        <v>0</v>
      </c>
    </row>
    <row r="20" spans="1:11" ht="12.75" customHeight="1">
      <c r="A20" s="202" t="s">
        <v>231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30">
        <f>IF(J18&gt;J13,J18-J13,0)</f>
        <v>23503674</v>
      </c>
      <c r="K20" s="130">
        <f>IF(K18&gt;K13,K18-K13,0)</f>
        <v>3676411</v>
      </c>
    </row>
    <row r="21" spans="1:11" ht="12.75" customHeight="1">
      <c r="A21" s="219" t="s">
        <v>232</v>
      </c>
      <c r="B21" s="231"/>
      <c r="C21" s="231"/>
      <c r="D21" s="231"/>
      <c r="E21" s="231"/>
      <c r="F21" s="231"/>
      <c r="G21" s="231"/>
      <c r="H21" s="231"/>
      <c r="I21" s="254"/>
      <c r="J21" s="254"/>
      <c r="K21" s="255"/>
    </row>
    <row r="22" spans="1:11" ht="12.75" customHeight="1">
      <c r="A22" s="213" t="s">
        <v>233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192006</v>
      </c>
      <c r="K22" s="6">
        <v>9354443</v>
      </c>
    </row>
    <row r="23" spans="1:11" ht="12.75" customHeight="1">
      <c r="A23" s="213" t="s">
        <v>234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1</v>
      </c>
      <c r="K23" s="6">
        <v>0</v>
      </c>
    </row>
    <row r="24" spans="1:11" ht="12.75" customHeight="1">
      <c r="A24" s="213" t="s">
        <v>235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111441</v>
      </c>
      <c r="K24" s="6">
        <v>90091</v>
      </c>
    </row>
    <row r="25" spans="1:11" ht="12.75" customHeight="1">
      <c r="A25" s="213" t="s">
        <v>236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237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1065837</v>
      </c>
    </row>
    <row r="27" spans="1:11" ht="12.75" customHeight="1">
      <c r="A27" s="202" t="s">
        <v>314</v>
      </c>
      <c r="B27" s="203"/>
      <c r="C27" s="203"/>
      <c r="D27" s="203"/>
      <c r="E27" s="203"/>
      <c r="F27" s="203"/>
      <c r="G27" s="203"/>
      <c r="H27" s="203"/>
      <c r="I27" s="1">
        <v>20</v>
      </c>
      <c r="J27" s="40">
        <f>SUM(J22:J26)</f>
        <v>303448</v>
      </c>
      <c r="K27" s="130">
        <f>SUM(K22:K26)</f>
        <v>10510371</v>
      </c>
    </row>
    <row r="28" spans="1:11" ht="12.75" customHeight="1">
      <c r="A28" s="213" t="s">
        <v>239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283457</v>
      </c>
      <c r="K28" s="6">
        <v>295735</v>
      </c>
    </row>
    <row r="29" spans="1:11" ht="12.75" customHeight="1">
      <c r="A29" s="213" t="s">
        <v>240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109900</v>
      </c>
    </row>
    <row r="30" spans="1:11" ht="12.75" customHeight="1">
      <c r="A30" s="213" t="s">
        <v>241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1921795</v>
      </c>
      <c r="K30" s="6">
        <v>2869525</v>
      </c>
    </row>
    <row r="31" spans="1:11" ht="12.75" customHeight="1">
      <c r="A31" s="202" t="s">
        <v>315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0">
        <f>SUM(J28:J30)</f>
        <v>2205252</v>
      </c>
      <c r="K31" s="133">
        <f>SUM(K28:K30)</f>
        <v>3275160</v>
      </c>
    </row>
    <row r="32" spans="1:11" ht="12.75" customHeight="1">
      <c r="A32" s="202" t="s">
        <v>243</v>
      </c>
      <c r="B32" s="203"/>
      <c r="C32" s="203"/>
      <c r="D32" s="203"/>
      <c r="E32" s="203"/>
      <c r="F32" s="203"/>
      <c r="G32" s="203"/>
      <c r="H32" s="203"/>
      <c r="I32" s="1">
        <v>25</v>
      </c>
      <c r="J32" s="40">
        <f>IF(J27&gt;J31,J27-J31,0)</f>
        <v>0</v>
      </c>
      <c r="K32" s="133">
        <f>IF(K27&gt;K31,K27-K31,0)</f>
        <v>7235211</v>
      </c>
    </row>
    <row r="33" spans="1:11" ht="12.75" customHeight="1">
      <c r="A33" s="202" t="s">
        <v>244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0">
        <f>IF(J31&gt;J27,J31-J27,0)</f>
        <v>1901804</v>
      </c>
      <c r="K33" s="133">
        <f>IF(K31&gt;K27,K31-K27,0)</f>
        <v>0</v>
      </c>
    </row>
    <row r="34" spans="1:11" ht="12.75" customHeight="1">
      <c r="A34" s="219" t="s">
        <v>245</v>
      </c>
      <c r="B34" s="231"/>
      <c r="C34" s="231"/>
      <c r="D34" s="231"/>
      <c r="E34" s="231"/>
      <c r="F34" s="231"/>
      <c r="G34" s="231"/>
      <c r="H34" s="231"/>
      <c r="I34" s="254"/>
      <c r="J34" s="254"/>
      <c r="K34" s="255"/>
    </row>
    <row r="35" spans="1:11" ht="12.75" customHeight="1">
      <c r="A35" s="213" t="s">
        <v>246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57950000</v>
      </c>
      <c r="K35" s="6">
        <v>0</v>
      </c>
    </row>
    <row r="36" spans="1:11" ht="12.75" customHeight="1">
      <c r="A36" s="213" t="s">
        <v>247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7000</v>
      </c>
    </row>
    <row r="37" spans="1:11" ht="12.75" customHeight="1">
      <c r="A37" s="213" t="s">
        <v>248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02" t="s">
        <v>317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30">
        <f>SUM(J35:J37)</f>
        <v>57950000</v>
      </c>
      <c r="K38" s="130">
        <f>SUM(K35:K37)</f>
        <v>7000</v>
      </c>
    </row>
    <row r="39" spans="1:11" ht="12.75" customHeight="1">
      <c r="A39" s="213" t="s">
        <v>250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0</v>
      </c>
      <c r="K39" s="6">
        <v>7676108</v>
      </c>
    </row>
    <row r="40" spans="1:11" ht="12.75" customHeight="1">
      <c r="A40" s="213" t="s">
        <v>251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33846</v>
      </c>
      <c r="K41" s="6">
        <v>5636</v>
      </c>
    </row>
    <row r="42" spans="1:11" ht="12.75" customHeight="1">
      <c r="A42" s="213" t="s">
        <v>253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02" t="s">
        <v>316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30">
        <f>SUM(J39:J43)</f>
        <v>33846</v>
      </c>
      <c r="K44" s="130">
        <f>SUM(K39:K43)</f>
        <v>7681744</v>
      </c>
    </row>
    <row r="45" spans="1:11" ht="12.75" customHeight="1">
      <c r="A45" s="202" t="s">
        <v>256</v>
      </c>
      <c r="B45" s="203"/>
      <c r="C45" s="203"/>
      <c r="D45" s="203"/>
      <c r="E45" s="203"/>
      <c r="F45" s="203"/>
      <c r="G45" s="203"/>
      <c r="H45" s="203"/>
      <c r="I45" s="1">
        <v>37</v>
      </c>
      <c r="J45" s="130">
        <f>IF(J38&gt;J44,J38-J44,0)</f>
        <v>57916154</v>
      </c>
      <c r="K45" s="130">
        <f>IF(K38&gt;K44,K38-K44,0)</f>
        <v>0</v>
      </c>
    </row>
    <row r="46" spans="1:11" ht="12.75" customHeight="1">
      <c r="A46" s="202" t="s">
        <v>257</v>
      </c>
      <c r="B46" s="203"/>
      <c r="C46" s="203"/>
      <c r="D46" s="203"/>
      <c r="E46" s="203"/>
      <c r="F46" s="203"/>
      <c r="G46" s="203"/>
      <c r="H46" s="203"/>
      <c r="I46" s="1">
        <v>38</v>
      </c>
      <c r="J46" s="40">
        <f>IF(J44&gt;J38,J44-J38,0)</f>
        <v>0</v>
      </c>
      <c r="K46" s="130">
        <f>IF(K44&gt;K38,K44-K38,0)</f>
        <v>7674744</v>
      </c>
    </row>
    <row r="47" spans="1:11" ht="12.75" customHeight="1">
      <c r="A47" s="213" t="s">
        <v>258</v>
      </c>
      <c r="B47" s="214"/>
      <c r="C47" s="214"/>
      <c r="D47" s="214"/>
      <c r="E47" s="214"/>
      <c r="F47" s="214"/>
      <c r="G47" s="214"/>
      <c r="H47" s="214"/>
      <c r="I47" s="1">
        <v>39</v>
      </c>
      <c r="J47" s="40">
        <f>IF(J19-J20+J32-J33+J45-J46&gt;0,J19-J20+J32-J33+J45-J46,0)</f>
        <v>32510676</v>
      </c>
      <c r="K47" s="40">
        <f>IF(K19-K20+K32-K33+K45-K46&gt;0,K19-K20+K32-K33+K45-K46,0)</f>
        <v>0</v>
      </c>
    </row>
    <row r="48" spans="1:11" ht="12.75" customHeight="1">
      <c r="A48" s="213" t="s">
        <v>259</v>
      </c>
      <c r="B48" s="214"/>
      <c r="C48" s="214"/>
      <c r="D48" s="214"/>
      <c r="E48" s="214"/>
      <c r="F48" s="214"/>
      <c r="G48" s="214"/>
      <c r="H48" s="214"/>
      <c r="I48" s="1">
        <v>40</v>
      </c>
      <c r="J48" s="40">
        <f>IF(J20-J19+J33-J32+J46-J45&gt;0,J20-J19+J33-J32+J46-J45,0)</f>
        <v>0</v>
      </c>
      <c r="K48" s="40">
        <f>IF(K20-K19+K33-K32+K46-K45&gt;0,K20-K19+K33-K32+K46-K45,0)</f>
        <v>4115944</v>
      </c>
    </row>
    <row r="49" spans="1:11" ht="12.75" customHeight="1">
      <c r="A49" s="213" t="s">
        <v>260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4022052</v>
      </c>
      <c r="K49" s="6">
        <v>5762138</v>
      </c>
    </row>
    <row r="50" spans="1:11" ht="12.75" customHeight="1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f>-J20-J33+J45</f>
        <v>32510676</v>
      </c>
      <c r="K50" s="6">
        <v>0</v>
      </c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/>
      <c r="K51" s="6">
        <f>K48</f>
        <v>4115944</v>
      </c>
    </row>
    <row r="52" spans="1:11" ht="12.75" customHeight="1">
      <c r="A52" s="213" t="s">
        <v>263</v>
      </c>
      <c r="B52" s="214"/>
      <c r="C52" s="214"/>
      <c r="D52" s="214"/>
      <c r="E52" s="214"/>
      <c r="F52" s="214"/>
      <c r="G52" s="214"/>
      <c r="H52" s="214"/>
      <c r="I52" s="4">
        <v>44</v>
      </c>
      <c r="J52" s="47">
        <f>J49+J50-J51</f>
        <v>36532728</v>
      </c>
      <c r="K52" s="47">
        <f>K49+K50-K51</f>
        <v>1646194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28:K30 J14:K17 J7:K12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3:K13 J27:K27 J18:K20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2" t="s">
        <v>265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266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6"/>
    </row>
    <row r="8" spans="1:11" ht="12.75" customHeight="1">
      <c r="A8" s="213" t="s">
        <v>267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6"/>
    </row>
    <row r="9" spans="1:11" ht="12.75" customHeight="1">
      <c r="A9" s="213" t="s">
        <v>268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6"/>
    </row>
    <row r="10" spans="1:11" ht="12.75" customHeight="1">
      <c r="A10" s="213" t="s">
        <v>269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6"/>
    </row>
    <row r="11" spans="1:11" ht="12.75" customHeight="1">
      <c r="A11" s="213" t="s">
        <v>270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6"/>
    </row>
    <row r="12" spans="1:11" ht="12.75" customHeight="1">
      <c r="A12" s="202" t="s">
        <v>271</v>
      </c>
      <c r="B12" s="203"/>
      <c r="C12" s="203"/>
      <c r="D12" s="203"/>
      <c r="E12" s="203"/>
      <c r="F12" s="203"/>
      <c r="G12" s="203"/>
      <c r="H12" s="203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3" t="s">
        <v>272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6"/>
    </row>
    <row r="14" spans="1:11" ht="12.75" customHeight="1">
      <c r="A14" s="213" t="s">
        <v>273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6"/>
    </row>
    <row r="15" spans="1:11" ht="12.75" customHeight="1">
      <c r="A15" s="213" t="s">
        <v>274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6"/>
    </row>
    <row r="16" spans="1:11" ht="12.75" customHeight="1">
      <c r="A16" s="213" t="s">
        <v>275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6"/>
    </row>
    <row r="17" spans="1:11" ht="12.75" customHeight="1">
      <c r="A17" s="213" t="s">
        <v>276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6"/>
    </row>
    <row r="18" spans="1:11" ht="12.75" customHeight="1">
      <c r="A18" s="213" t="s">
        <v>277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6"/>
    </row>
    <row r="19" spans="1:11" ht="12.75" customHeight="1">
      <c r="A19" s="202" t="s">
        <v>278</v>
      </c>
      <c r="B19" s="203"/>
      <c r="C19" s="203"/>
      <c r="D19" s="203"/>
      <c r="E19" s="203"/>
      <c r="F19" s="203"/>
      <c r="G19" s="203"/>
      <c r="H19" s="203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2" t="s">
        <v>230</v>
      </c>
      <c r="B20" s="203"/>
      <c r="C20" s="203"/>
      <c r="D20" s="203"/>
      <c r="E20" s="203"/>
      <c r="F20" s="203"/>
      <c r="G20" s="203"/>
      <c r="H20" s="203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2" t="s">
        <v>231</v>
      </c>
      <c r="B21" s="203"/>
      <c r="C21" s="203"/>
      <c r="D21" s="203"/>
      <c r="E21" s="203"/>
      <c r="F21" s="203"/>
      <c r="G21" s="203"/>
      <c r="H21" s="203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9" t="s">
        <v>232</v>
      </c>
      <c r="B22" s="231"/>
      <c r="C22" s="231"/>
      <c r="D22" s="231"/>
      <c r="E22" s="231"/>
      <c r="F22" s="231"/>
      <c r="G22" s="231"/>
      <c r="H22" s="231"/>
      <c r="I22" s="254"/>
      <c r="J22" s="254"/>
      <c r="K22" s="255"/>
    </row>
    <row r="23" spans="1:11" ht="12.75" customHeight="1">
      <c r="A23" s="213" t="s">
        <v>233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6"/>
    </row>
    <row r="24" spans="1:11" ht="12.75" customHeight="1">
      <c r="A24" s="213" t="s">
        <v>234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6"/>
    </row>
    <row r="25" spans="1:11" ht="12.75" customHeight="1">
      <c r="A25" s="213" t="s">
        <v>235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6"/>
    </row>
    <row r="26" spans="1:11" ht="12.75" customHeight="1">
      <c r="A26" s="213" t="s">
        <v>236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6"/>
    </row>
    <row r="27" spans="1:11" ht="12.75" customHeight="1">
      <c r="A27" s="213" t="s">
        <v>237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6"/>
    </row>
    <row r="28" spans="1:11" ht="12.75" customHeight="1">
      <c r="A28" s="202" t="s">
        <v>238</v>
      </c>
      <c r="B28" s="203"/>
      <c r="C28" s="203"/>
      <c r="D28" s="203"/>
      <c r="E28" s="203"/>
      <c r="F28" s="203"/>
      <c r="G28" s="203"/>
      <c r="H28" s="203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3" t="s">
        <v>239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6"/>
    </row>
    <row r="30" spans="1:11" ht="12.75" customHeight="1">
      <c r="A30" s="213" t="s">
        <v>240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6"/>
    </row>
    <row r="31" spans="1:11" ht="12.75" customHeight="1">
      <c r="A31" s="213" t="s">
        <v>241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6"/>
    </row>
    <row r="32" spans="1:11" ht="12.75" customHeight="1">
      <c r="A32" s="202" t="s">
        <v>242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2" t="s">
        <v>243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2" t="s">
        <v>244</v>
      </c>
      <c r="B34" s="203"/>
      <c r="C34" s="203"/>
      <c r="D34" s="203"/>
      <c r="E34" s="203"/>
      <c r="F34" s="203"/>
      <c r="G34" s="203"/>
      <c r="H34" s="203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9" t="s">
        <v>245</v>
      </c>
      <c r="B35" s="231"/>
      <c r="C35" s="231"/>
      <c r="D35" s="231"/>
      <c r="E35" s="231"/>
      <c r="F35" s="231"/>
      <c r="G35" s="231"/>
      <c r="H35" s="231"/>
      <c r="I35" s="254"/>
      <c r="J35" s="254"/>
      <c r="K35" s="255"/>
    </row>
    <row r="36" spans="1:11" ht="12.75" customHeight="1">
      <c r="A36" s="213" t="s">
        <v>246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6"/>
    </row>
    <row r="37" spans="1:11" ht="12.75" customHeight="1">
      <c r="A37" s="213" t="s">
        <v>247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6"/>
    </row>
    <row r="38" spans="1:11" ht="12.75" customHeight="1">
      <c r="A38" s="213" t="s">
        <v>248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6"/>
    </row>
    <row r="39" spans="1:11" ht="12.75" customHeight="1">
      <c r="A39" s="202" t="s">
        <v>249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3" t="s">
        <v>250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6"/>
    </row>
    <row r="41" spans="1:11" ht="12.75" customHeight="1">
      <c r="A41" s="213" t="s">
        <v>251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6"/>
    </row>
    <row r="42" spans="1:11" ht="12.75" customHeight="1">
      <c r="A42" s="213" t="s">
        <v>252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6"/>
    </row>
    <row r="43" spans="1:11" ht="12.75" customHeight="1">
      <c r="A43" s="213" t="s">
        <v>253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6"/>
    </row>
    <row r="44" spans="1:11" ht="12.75" customHeight="1">
      <c r="A44" s="213" t="s">
        <v>254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6"/>
    </row>
    <row r="45" spans="1:11" ht="12.75" customHeight="1">
      <c r="A45" s="202" t="s">
        <v>255</v>
      </c>
      <c r="B45" s="203"/>
      <c r="C45" s="203"/>
      <c r="D45" s="203"/>
      <c r="E45" s="203"/>
      <c r="F45" s="203"/>
      <c r="G45" s="203"/>
      <c r="H45" s="203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2" t="s">
        <v>256</v>
      </c>
      <c r="B46" s="203"/>
      <c r="C46" s="203"/>
      <c r="D46" s="203"/>
      <c r="E46" s="203"/>
      <c r="F46" s="203"/>
      <c r="G46" s="203"/>
      <c r="H46" s="203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2" t="s">
        <v>257</v>
      </c>
      <c r="B47" s="203"/>
      <c r="C47" s="203"/>
      <c r="D47" s="203"/>
      <c r="E47" s="203"/>
      <c r="F47" s="203"/>
      <c r="G47" s="203"/>
      <c r="H47" s="203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3" t="s">
        <v>258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3" t="s">
        <v>259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3" t="s">
        <v>260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6"/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6"/>
    </row>
    <row r="52" spans="1:11" ht="12.75" customHeight="1">
      <c r="A52" s="213" t="s">
        <v>262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6"/>
    </row>
    <row r="53" spans="1:11" ht="12.75" customHeight="1">
      <c r="A53" s="213" t="s">
        <v>263</v>
      </c>
      <c r="B53" s="214"/>
      <c r="C53" s="214"/>
      <c r="D53" s="214"/>
      <c r="E53" s="214"/>
      <c r="F53" s="214"/>
      <c r="G53" s="214"/>
      <c r="H53" s="21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10.7109375" style="62" customWidth="1"/>
    <col min="12" max="16384" width="9.140625" style="62" customWidth="1"/>
  </cols>
  <sheetData>
    <row r="1" spans="1:12" ht="12.75" customHeight="1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1"/>
    </row>
    <row r="2" spans="1:12" ht="15.75">
      <c r="A2" s="32"/>
      <c r="B2" s="60"/>
      <c r="C2" s="274" t="s">
        <v>280</v>
      </c>
      <c r="D2" s="274"/>
      <c r="E2" s="63">
        <v>42005</v>
      </c>
      <c r="F2" s="33" t="s">
        <v>281</v>
      </c>
      <c r="G2" s="275">
        <v>42185</v>
      </c>
      <c r="H2" s="276"/>
      <c r="I2" s="60"/>
      <c r="J2" s="60"/>
      <c r="K2" s="60"/>
      <c r="L2" s="64"/>
    </row>
    <row r="3" spans="1:11" ht="23.25" customHeight="1">
      <c r="A3" s="277" t="s">
        <v>54</v>
      </c>
      <c r="B3" s="277"/>
      <c r="C3" s="277"/>
      <c r="D3" s="277"/>
      <c r="E3" s="277"/>
      <c r="F3" s="277"/>
      <c r="G3" s="277"/>
      <c r="H3" s="277"/>
      <c r="I3" s="66" t="s">
        <v>55</v>
      </c>
      <c r="J3" s="53" t="s">
        <v>282</v>
      </c>
      <c r="K3" s="53" t="s">
        <v>283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8">
        <v>2</v>
      </c>
      <c r="J4" s="67" t="s">
        <v>7</v>
      </c>
      <c r="K4" s="67" t="s">
        <v>8</v>
      </c>
    </row>
    <row r="5" spans="1:11" ht="12.75" customHeight="1">
      <c r="A5" s="266" t="s">
        <v>284</v>
      </c>
      <c r="B5" s="267"/>
      <c r="C5" s="267"/>
      <c r="D5" s="267"/>
      <c r="E5" s="267"/>
      <c r="F5" s="267"/>
      <c r="G5" s="267"/>
      <c r="H5" s="267"/>
      <c r="I5" s="34">
        <v>1</v>
      </c>
      <c r="J5" s="6">
        <v>116604710</v>
      </c>
      <c r="K5" s="127">
        <v>116604710</v>
      </c>
    </row>
    <row r="6" spans="1:11" ht="12.75" customHeight="1">
      <c r="A6" s="266" t="s">
        <v>285</v>
      </c>
      <c r="B6" s="267"/>
      <c r="C6" s="267"/>
      <c r="D6" s="267"/>
      <c r="E6" s="267"/>
      <c r="F6" s="267"/>
      <c r="G6" s="267"/>
      <c r="H6" s="267"/>
      <c r="I6" s="34">
        <v>2</v>
      </c>
      <c r="J6" s="6">
        <v>0</v>
      </c>
      <c r="K6" s="6">
        <v>0</v>
      </c>
    </row>
    <row r="7" spans="1:11" ht="12.75" customHeight="1">
      <c r="A7" s="266" t="s">
        <v>286</v>
      </c>
      <c r="B7" s="267"/>
      <c r="C7" s="267"/>
      <c r="D7" s="267"/>
      <c r="E7" s="267"/>
      <c r="F7" s="267"/>
      <c r="G7" s="267"/>
      <c r="H7" s="267"/>
      <c r="I7" s="34">
        <v>3</v>
      </c>
      <c r="J7" s="40">
        <v>0</v>
      </c>
      <c r="K7" s="6">
        <v>0</v>
      </c>
    </row>
    <row r="8" spans="1:11" ht="12.75" customHeight="1">
      <c r="A8" s="266" t="s">
        <v>287</v>
      </c>
      <c r="B8" s="267"/>
      <c r="C8" s="267"/>
      <c r="D8" s="267"/>
      <c r="E8" s="267"/>
      <c r="F8" s="267"/>
      <c r="G8" s="267"/>
      <c r="H8" s="267"/>
      <c r="I8" s="34">
        <v>4</v>
      </c>
      <c r="J8" s="6">
        <v>-129904418</v>
      </c>
      <c r="K8" s="6">
        <v>-123637868</v>
      </c>
    </row>
    <row r="9" spans="1:11" ht="12.75" customHeight="1">
      <c r="A9" s="266" t="s">
        <v>288</v>
      </c>
      <c r="B9" s="267"/>
      <c r="C9" s="267"/>
      <c r="D9" s="267"/>
      <c r="E9" s="267"/>
      <c r="F9" s="267"/>
      <c r="G9" s="267"/>
      <c r="H9" s="267"/>
      <c r="I9" s="34">
        <v>5</v>
      </c>
      <c r="J9" s="6">
        <v>6266550</v>
      </c>
      <c r="K9" s="6">
        <v>-7312811</v>
      </c>
    </row>
    <row r="10" spans="1:11" ht="12.75" customHeight="1">
      <c r="A10" s="266" t="s">
        <v>289</v>
      </c>
      <c r="B10" s="267"/>
      <c r="C10" s="267"/>
      <c r="D10" s="267"/>
      <c r="E10" s="267"/>
      <c r="F10" s="267"/>
      <c r="G10" s="267"/>
      <c r="H10" s="267"/>
      <c r="I10" s="34">
        <v>6</v>
      </c>
      <c r="J10" s="6">
        <v>126007257</v>
      </c>
      <c r="K10" s="6">
        <v>126007257</v>
      </c>
    </row>
    <row r="11" spans="1:11" ht="12.75" customHeight="1">
      <c r="A11" s="266" t="s">
        <v>290</v>
      </c>
      <c r="B11" s="267"/>
      <c r="C11" s="267"/>
      <c r="D11" s="267"/>
      <c r="E11" s="267"/>
      <c r="F11" s="267"/>
      <c r="G11" s="267"/>
      <c r="H11" s="267"/>
      <c r="I11" s="34">
        <v>7</v>
      </c>
      <c r="J11" s="6">
        <v>0</v>
      </c>
      <c r="K11" s="6"/>
    </row>
    <row r="12" spans="1:11" ht="12.75" customHeight="1">
      <c r="A12" s="266" t="s">
        <v>291</v>
      </c>
      <c r="B12" s="267"/>
      <c r="C12" s="267"/>
      <c r="D12" s="267"/>
      <c r="E12" s="267"/>
      <c r="F12" s="267"/>
      <c r="G12" s="267"/>
      <c r="H12" s="267"/>
      <c r="I12" s="34">
        <v>8</v>
      </c>
      <c r="J12" s="6">
        <v>0</v>
      </c>
      <c r="K12" s="6">
        <v>0</v>
      </c>
    </row>
    <row r="13" spans="1:11" ht="12.75" customHeight="1">
      <c r="A13" s="266" t="s">
        <v>292</v>
      </c>
      <c r="B13" s="267"/>
      <c r="C13" s="267"/>
      <c r="D13" s="267"/>
      <c r="E13" s="267"/>
      <c r="F13" s="267"/>
      <c r="G13" s="267"/>
      <c r="H13" s="267"/>
      <c r="I13" s="34">
        <v>9</v>
      </c>
      <c r="J13" s="6">
        <v>0</v>
      </c>
      <c r="K13" s="6"/>
    </row>
    <row r="14" spans="1:11" ht="12.75" customHeight="1">
      <c r="A14" s="268" t="s">
        <v>293</v>
      </c>
      <c r="B14" s="269"/>
      <c r="C14" s="269"/>
      <c r="D14" s="269"/>
      <c r="E14" s="269"/>
      <c r="F14" s="269"/>
      <c r="G14" s="269"/>
      <c r="H14" s="269"/>
      <c r="I14" s="34">
        <v>10</v>
      </c>
      <c r="J14" s="130">
        <f>SUM(J5:J13)</f>
        <v>118974099</v>
      </c>
      <c r="K14" s="130">
        <f>SUM(K5:K13)</f>
        <v>111661288</v>
      </c>
    </row>
    <row r="15" spans="1:11" ht="12.75" customHeight="1">
      <c r="A15" s="266" t="s">
        <v>294</v>
      </c>
      <c r="B15" s="267"/>
      <c r="C15" s="267"/>
      <c r="D15" s="267"/>
      <c r="E15" s="267"/>
      <c r="F15" s="267"/>
      <c r="G15" s="267"/>
      <c r="H15" s="267"/>
      <c r="I15" s="34">
        <v>11</v>
      </c>
      <c r="J15" s="129"/>
      <c r="K15" s="129"/>
    </row>
    <row r="16" spans="1:11" ht="12.75" customHeight="1">
      <c r="A16" s="266" t="s">
        <v>295</v>
      </c>
      <c r="B16" s="267"/>
      <c r="C16" s="267"/>
      <c r="D16" s="267"/>
      <c r="E16" s="267"/>
      <c r="F16" s="267"/>
      <c r="G16" s="267"/>
      <c r="H16" s="267"/>
      <c r="I16" s="34">
        <v>12</v>
      </c>
      <c r="J16" s="129"/>
      <c r="K16" s="129"/>
    </row>
    <row r="17" spans="1:11" ht="12.75" customHeight="1">
      <c r="A17" s="266" t="s">
        <v>296</v>
      </c>
      <c r="B17" s="267"/>
      <c r="C17" s="267"/>
      <c r="D17" s="267"/>
      <c r="E17" s="267"/>
      <c r="F17" s="267"/>
      <c r="G17" s="267"/>
      <c r="H17" s="267"/>
      <c r="I17" s="34">
        <v>13</v>
      </c>
      <c r="J17" s="129"/>
      <c r="K17" s="129"/>
    </row>
    <row r="18" spans="1:11" ht="12.75" customHeight="1">
      <c r="A18" s="266" t="s">
        <v>297</v>
      </c>
      <c r="B18" s="267"/>
      <c r="C18" s="267"/>
      <c r="D18" s="267"/>
      <c r="E18" s="267"/>
      <c r="F18" s="267"/>
      <c r="G18" s="267"/>
      <c r="H18" s="267"/>
      <c r="I18" s="34">
        <v>14</v>
      </c>
      <c r="J18" s="129"/>
      <c r="K18" s="129"/>
    </row>
    <row r="19" spans="1:11" ht="12.75" customHeight="1">
      <c r="A19" s="266" t="s">
        <v>298</v>
      </c>
      <c r="B19" s="267"/>
      <c r="C19" s="267"/>
      <c r="D19" s="267"/>
      <c r="E19" s="267"/>
      <c r="F19" s="267"/>
      <c r="G19" s="267"/>
      <c r="H19" s="267"/>
      <c r="I19" s="34">
        <v>15</v>
      </c>
      <c r="J19" s="129"/>
      <c r="K19" s="129"/>
    </row>
    <row r="20" spans="1:11" ht="12.75" customHeight="1">
      <c r="A20" s="266" t="s">
        <v>299</v>
      </c>
      <c r="B20" s="267"/>
      <c r="C20" s="267"/>
      <c r="D20" s="267"/>
      <c r="E20" s="267"/>
      <c r="F20" s="267"/>
      <c r="G20" s="267"/>
      <c r="H20" s="267"/>
      <c r="I20" s="34">
        <v>16</v>
      </c>
      <c r="J20" s="129"/>
      <c r="K20" s="129"/>
    </row>
    <row r="21" spans="1:11" ht="12.75" customHeight="1">
      <c r="A21" s="268" t="s">
        <v>300</v>
      </c>
      <c r="B21" s="269"/>
      <c r="C21" s="269"/>
      <c r="D21" s="269"/>
      <c r="E21" s="269"/>
      <c r="F21" s="269"/>
      <c r="G21" s="269"/>
      <c r="H21" s="269"/>
      <c r="I21" s="34">
        <v>17</v>
      </c>
      <c r="J21" s="65">
        <f>SUM(J15:J20)</f>
        <v>0</v>
      </c>
      <c r="K21" s="65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 customHeight="1">
      <c r="A23" s="258" t="s">
        <v>301</v>
      </c>
      <c r="B23" s="259"/>
      <c r="C23" s="259"/>
      <c r="D23" s="259"/>
      <c r="E23" s="259"/>
      <c r="F23" s="259"/>
      <c r="G23" s="259"/>
      <c r="H23" s="259"/>
      <c r="I23" s="36">
        <v>18</v>
      </c>
      <c r="J23" s="35"/>
      <c r="K23" s="35"/>
    </row>
    <row r="24" spans="1:11" ht="17.25" customHeight="1">
      <c r="A24" s="260" t="s">
        <v>302</v>
      </c>
      <c r="B24" s="261"/>
      <c r="C24" s="261"/>
      <c r="D24" s="261"/>
      <c r="E24" s="261"/>
      <c r="F24" s="261"/>
      <c r="G24" s="261"/>
      <c r="H24" s="261"/>
      <c r="I24" s="37">
        <v>19</v>
      </c>
      <c r="J24" s="65"/>
      <c r="K24" s="65"/>
    </row>
    <row r="25" spans="1:11" ht="30" customHeight="1">
      <c r="A25" s="262" t="s">
        <v>321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J13 J6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7 J5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2015-07-27T09:54:35Z</cp:lastPrinted>
  <dcterms:created xsi:type="dcterms:W3CDTF">2008-10-17T11:51:54Z</dcterms:created>
  <dcterms:modified xsi:type="dcterms:W3CDTF">2015-07-30T08:57:25Z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