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GENERAL" sheetId="1" r:id="rId1"/>
    <sheet name="BS" sheetId="2" r:id="rId2"/>
    <sheet name="P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'GENERAL'!$A$1:$I$89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<sst xmlns="http://schemas.openxmlformats.org/spreadsheetml/2006/main" count="450" uniqueCount="375">
  <si>
    <t>C2) NET DECREASE OF CASH FLOW FROM FINANCING  ACTIVITIES (036-030)</t>
  </si>
  <si>
    <t>Total decreases of cash flows (014 – 013 + 026 – 025 + 038 – 037)</t>
  </si>
  <si>
    <t>Total increases of cash flows (013 – 014 + 025 – 026 + 037 – 038)</t>
  </si>
  <si>
    <t>Increase in cash and cash equivalents</t>
  </si>
  <si>
    <t>Decrease in cash and cash equivalents</t>
  </si>
  <si>
    <t>Cash and cash equivalents at the end of period</t>
  </si>
  <si>
    <t>Cash and cash equivalents at the beginning of period</t>
  </si>
  <si>
    <t>period  01.01.2011. to 31.03.2011.</t>
  </si>
  <si>
    <t>STATEMENT OF CASH FLOWS  - Direct method</t>
  </si>
  <si>
    <t>I.  Total increase in cash flow from operating activities (001 do 005)</t>
  </si>
  <si>
    <t>II.  Total decrease in cash flow from operating activities (007 do 012)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</si>
  <si>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</si>
  <si>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</si>
  <si>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</si>
  <si>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</si>
  <si>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</si>
  <si>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</si>
  <si>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</si>
  <si>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</si>
  <si>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</si>
  <si>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</si>
  <si>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</si>
  <si>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 xml:space="preserve">Position 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</si>
  <si>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</si>
  <si>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</si>
  <si>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</si>
  <si>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</si>
  <si>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</si>
  <si>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</si>
  <si>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</si>
  <si>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</si>
  <si>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</si>
  <si>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</si>
  <si>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</si>
  <si>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</si>
  <si>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</si>
  <si>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</si>
  <si>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</si>
  <si>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</si>
  <si>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</si>
  <si>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</si>
  <si>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</si>
  <si>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</si>
  <si>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</si>
  <si>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10. Total capital and reserves (AOP 001 to 009)</t>
  </si>
  <si>
    <t>17 a. Attributed to equity holders of parent company</t>
  </si>
  <si>
    <t>17 b. Attributed to minority interst</t>
  </si>
  <si>
    <t>Cummulative</t>
  </si>
  <si>
    <t>Periodical</t>
  </si>
  <si>
    <t xml:space="preserve">   3. Goodwill</t>
  </si>
  <si>
    <t>do</t>
  </si>
  <si>
    <t>MB: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</si>
  <si>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</si>
  <si>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</si>
  <si>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</si>
  <si>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</si>
  <si>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</si>
  <si>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</si>
  <si>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80000959</t>
  </si>
  <si>
    <t>79766124714</t>
  </si>
  <si>
    <t>INSTITUT IGH D.D.</t>
  </si>
  <si>
    <t>ZAGREB</t>
  </si>
  <si>
    <t>JANKA RAKUŠE 1</t>
  </si>
  <si>
    <t>igh@igh.hr</t>
  </si>
  <si>
    <t>GRAD ZAGREB</t>
  </si>
  <si>
    <t>7219</t>
  </si>
  <si>
    <t>IGH MOSTAR D.O.O.</t>
  </si>
  <si>
    <t>MOSTAR, BIŠĆE POLJE BB</t>
  </si>
  <si>
    <t>4227060470005</t>
  </si>
  <si>
    <t>GEOTEHNIKA INŽENJERING D.O.O.</t>
  </si>
  <si>
    <t>ZAGREB, GRADIŠĆANSKA 26</t>
  </si>
  <si>
    <t>01517597</t>
  </si>
  <si>
    <t>IGH PROJEKTIRANJE D.O.O.</t>
  </si>
  <si>
    <t>ZAGREB, JANKA RAKUŠE 1</t>
  </si>
  <si>
    <t>02441918</t>
  </si>
  <si>
    <t>INCRO D.O.O.</t>
  </si>
  <si>
    <t>ZAGREB, BRANIMIROVA 71</t>
  </si>
  <si>
    <t>01982516</t>
  </si>
  <si>
    <t>IGH ENERGIJA D.O.O.</t>
  </si>
  <si>
    <t>01819585</t>
  </si>
  <si>
    <t>FORUM CENTAR D.O.O.</t>
  </si>
  <si>
    <t>ZAGREB, JAGODNJAK 17</t>
  </si>
  <si>
    <t>01960229</t>
  </si>
  <si>
    <t>PROJEKT ŠOLTA D.O.O.</t>
  </si>
  <si>
    <t>02592363</t>
  </si>
  <si>
    <t>VOĐENJE PROJEKATA D.O.O.</t>
  </si>
  <si>
    <t>ZAGREB, BIJENIČKA CESTA 8</t>
  </si>
  <si>
    <t>02427648</t>
  </si>
  <si>
    <t>EKONOMSKO TEHNIČKI ZAVOD D.D.</t>
  </si>
  <si>
    <t>03013669</t>
  </si>
  <si>
    <t>PROJEKTNI BIRO PALMOTIĆEVA 45 D.O.O.</t>
  </si>
  <si>
    <t>ZAGREB, PALMOTIĆEVA 45</t>
  </si>
  <si>
    <t>03222853</t>
  </si>
  <si>
    <t>IGH KOSOVA Sha</t>
  </si>
  <si>
    <t>PRIŠTINA, KOSOVO</t>
  </si>
  <si>
    <t>DP AQUA D.O.O.</t>
  </si>
  <si>
    <t>ZAGREB, SREDNJACI 16</t>
  </si>
  <si>
    <t>01907522</t>
  </si>
  <si>
    <t>TEHNIČKE KONSTRUKCIJE D.O.O.</t>
  </si>
  <si>
    <t>ZAGREB, VLAŠKA 79</t>
  </si>
  <si>
    <t>02405865</t>
  </si>
  <si>
    <t>MBM TERMOPROJEKT D.O.O.</t>
  </si>
  <si>
    <t>ZAGREB, NIKOLA PAVIĆA 20</t>
  </si>
  <si>
    <t>00335967</t>
  </si>
  <si>
    <t>RADELJEVIĆ D.O.O.</t>
  </si>
  <si>
    <t>01938533</t>
  </si>
  <si>
    <t>ŠPINDERK JADRANKA</t>
  </si>
  <si>
    <t>01 6125 444</t>
  </si>
  <si>
    <t>01 6125 404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</si>
  <si>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</si>
  <si>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</si>
  <si>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</si>
  <si>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</si>
  <si>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</si>
  <si>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</si>
  <si>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</si>
  <si>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</si>
  <si>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</si>
  <si>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</si>
  <si>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</si>
  <si>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</si>
  <si>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</si>
  <si>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</si>
  <si>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YES</t>
  </si>
  <si>
    <t>Number of employees</t>
  </si>
  <si>
    <t>(quarter end)</t>
  </si>
  <si>
    <t>NKD code:</t>
  </si>
  <si>
    <t>Companies of the consolidation subject (according to IFRS):</t>
  </si>
  <si>
    <t>Bookkeeping service:</t>
  </si>
  <si>
    <t>Contact person:</t>
  </si>
  <si>
    <t>Telephone:</t>
  </si>
  <si>
    <t>(please enter only contact person's family name and name)</t>
  </si>
  <si>
    <t>Family name and name: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</si>
  <si>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</si>
  <si>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</si>
  <si>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</si>
  <si>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</si>
  <si>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Statement of persons responsible for the drawing-up of financial statements</t>
  </si>
  <si>
    <t>3. Report of the Management Board on the Company Status</t>
  </si>
  <si>
    <t>(signature of the person authorized to represent the company)</t>
  </si>
  <si>
    <t>Seat:</t>
  </si>
  <si>
    <t>BALANCE SHEET</t>
  </si>
  <si>
    <t>Position</t>
  </si>
  <si>
    <t>Previous period</t>
  </si>
  <si>
    <t xml:space="preserve">AOP
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</si>
  <si>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</si>
  <si>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</si>
  <si>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</si>
  <si>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</si>
  <si>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</si>
  <si>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</si>
  <si>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</si>
  <si>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</si>
  <si>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</si>
  <si>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</si>
  <si>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</si>
  <si>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</si>
  <si>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</si>
  <si>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</si>
  <si>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</si>
  <si>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</si>
  <si>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</si>
  <si>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</si>
  <si>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</si>
  <si>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</si>
  <si>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</si>
  <si>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</si>
  <si>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</si>
  <si>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</si>
  <si>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</si>
  <si>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</si>
  <si>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</si>
  <si>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</si>
  <si>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</si>
  <si>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</si>
  <si>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</si>
  <si>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</si>
  <si>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</si>
  <si>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</si>
  <si>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</si>
  <si>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</si>
  <si>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</si>
  <si>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</si>
  <si>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</si>
  <si>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</si>
  <si>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</si>
  <si>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</si>
  <si>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</si>
  <si>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AT BANK AND IN CASHIER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</si>
  <si>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</si>
  <si>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</si>
  <si>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</si>
  <si>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</si>
  <si>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</si>
  <si>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</si>
  <si>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</si>
  <si>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</si>
  <si>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</si>
  <si>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</si>
  <si>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</si>
  <si>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</si>
  <si>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</si>
  <si>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</si>
  <si>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</si>
  <si>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</si>
  <si>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</si>
  <si>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</si>
  <si>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</si>
  <si>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</si>
  <si>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</si>
  <si>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</si>
  <si>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</si>
  <si>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</si>
  <si>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</si>
  <si>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</si>
  <si>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</si>
  <si>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</si>
  <si>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</si>
  <si>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enterpreneurs in whom the entity holds participating interests</t>
  </si>
  <si>
    <t xml:space="preserve">     8. Other long-term liabilities</t>
  </si>
  <si>
    <t xml:space="preserve">     9. Deferred tax liability</t>
  </si>
  <si>
    <t xml:space="preserve">     8. Liabilities to employees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</si>
  <si>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</si>
  <si>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</si>
  <si>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</si>
  <si>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</si>
  <si>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</si>
  <si>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</si>
  <si>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</si>
  <si>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</si>
  <si>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</si>
  <si>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</si>
  <si>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I. INTANGIBLE ASSETS (004 to 009)</t>
  </si>
  <si>
    <t>II. TANGIBLE ASSETS (011 to 019)</t>
  </si>
  <si>
    <t>III. LONG-TERM FINANCIAL ASSETS (021 to 028)</t>
  </si>
  <si>
    <t>IV. RECEIVABLES (030 to 032)</t>
  </si>
  <si>
    <t>I.  INVENTORIES (036 to 042)</t>
  </si>
  <si>
    <t>II. RECEIVABLES (044 to 049)</t>
  </si>
  <si>
    <t>III. SHORT - TERM FINANCIAL ASSETS (051 to 057)</t>
  </si>
  <si>
    <r>
      <t xml:space="preserve">B)  PROVISIONS </t>
    </r>
    <r>
      <rPr>
        <sz val="9"/>
        <rFont val="Arial"/>
        <family val="2"/>
      </rPr>
      <t>(080 to 082)</t>
    </r>
  </si>
  <si>
    <r>
      <t xml:space="preserve">C)  LONG TERM LIABILITIES </t>
    </r>
    <r>
      <rPr>
        <sz val="9"/>
        <rFont val="Arial"/>
        <family val="2"/>
      </rPr>
      <t>(084 to 092)</t>
    </r>
  </si>
  <si>
    <r>
      <t xml:space="preserve">D)  SHORT - TERM LIABILITIES </t>
    </r>
    <r>
      <rPr>
        <sz val="9"/>
        <rFont val="Arial"/>
        <family val="2"/>
      </rPr>
      <t>(094 to 105)</t>
    </r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</si>
  <si>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</si>
  <si>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</si>
  <si>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</si>
  <si>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</si>
  <si>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</si>
  <si>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</si>
  <si>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</si>
  <si>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</si>
  <si>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</si>
  <si>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</si>
  <si>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</si>
  <si>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</si>
  <si>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</si>
  <si>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</si>
  <si>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</si>
  <si>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</si>
  <si>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</si>
  <si>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</si>
  <si>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</si>
  <si>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</si>
  <si>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</si>
  <si>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</si>
  <si>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</si>
  <si>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</si>
  <si>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</si>
  <si>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</si>
  <si>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2. Interest expenses, foreign exchange losses and similar expenses from non - related parties and other entities</t>
  </si>
  <si>
    <t xml:space="preserve">    1. Interest expenses, foreign exchange losses and similar expenses from  related parties 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</si>
  <si>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</si>
  <si>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</si>
  <si>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</si>
  <si>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</si>
  <si>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 xml:space="preserve">     3. Share in income from affiliated entrepreneurs and participating interests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</si>
  <si>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</si>
  <si>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</si>
  <si>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</si>
  <si>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</si>
  <si>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</si>
  <si>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</si>
  <si>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</si>
  <si>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</si>
  <si>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</si>
  <si>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</si>
  <si>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</si>
  <si>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 xml:space="preserve"> 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</si>
  <si>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</si>
  <si>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</si>
  <si>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</si>
  <si>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</si>
  <si>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</si>
  <si>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</si>
  <si>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</si>
  <si>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</si>
  <si>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</si>
  <si>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6. Share in other comprehensive income / loss of associated companies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</si>
  <si>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</si>
  <si>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</si>
  <si>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</si>
  <si>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</si>
  <si>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</si>
  <si>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STATEMENT OF CASH FLOWS 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</si>
  <si>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</si>
  <si>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</si>
  <si>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</si>
  <si>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</si>
  <si>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</si>
  <si>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</si>
  <si>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</si>
  <si>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</si>
  <si>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</si>
  <si>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</si>
  <si>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</si>
  <si>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</si>
  <si>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</si>
  <si>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</si>
  <si>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</si>
  <si>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</si>
  <si>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</si>
  <si>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</si>
  <si>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</si>
  <si>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</si>
  <si>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</si>
  <si>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</si>
  <si>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</si>
  <si>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</si>
  <si>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</si>
  <si>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</si>
  <si>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</si>
  <si>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</si>
  <si>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</si>
  <si>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</si>
  <si>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</si>
  <si>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</si>
  <si>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</si>
  <si>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</si>
  <si>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</si>
  <si>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</si>
  <si>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</si>
  <si>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</si>
  <si>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inflows from financing activities (031 do 035)</t>
  </si>
  <si>
    <t>C1) NET INCREASE OF CASH FLOW FROM FINANCING ACTIVITIES (030-036)</t>
  </si>
  <si>
    <t>INSTITUT IGH D.D.___________________________________________________________</t>
  </si>
  <si>
    <t xml:space="preserve">     4. Loans to entrepreneurs in whom the entity hold participating interests</t>
  </si>
  <si>
    <t>D)  PREPAID EXPENSES AND ACCRUED INCOME</t>
  </si>
  <si>
    <t xml:space="preserve">     7. Liabilities to entrepreneurs in whom the entity holds participating interests</t>
  </si>
  <si>
    <t xml:space="preserve">     9. Liabilities for taxes, contributions and similar fees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</si>
  <si>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</si>
  <si>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 xml:space="preserve"> INSTITUT IGH D.D._____________________________________________________________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</si>
  <si>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</si>
  <si>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5. Gains or losses on efficient hedge of a net investment in foreign countries</t>
  </si>
  <si>
    <t xml:space="preserve">    7. Actuarial gains / losses on defined benefit plans</t>
  </si>
  <si>
    <t>III. Total cash inflows from investing activities(015 to 019)</t>
  </si>
  <si>
    <t>V. Total cash inflows from financing activities (027 to 029)</t>
  </si>
  <si>
    <t>VI. Total cash outflows from financing activities (031 do 035)</t>
  </si>
  <si>
    <t>IV. Total cash outflows from investing activities (021 to 023)</t>
  </si>
  <si>
    <t>03750272</t>
  </si>
  <si>
    <t>Telefax:</t>
  </si>
  <si>
    <t>Legal entity: _____________________________________________________________</t>
  </si>
  <si>
    <t>Items decreasing the capital are entered with a negative number sign 
Data entered under AOP marks 001 to 009 are entered as situation on the Balance Sheet date</t>
  </si>
  <si>
    <t>GRATIUS PROJEKT D.O.O.</t>
  </si>
  <si>
    <t>MARTERRA D.O.O.</t>
  </si>
  <si>
    <t>02462478</t>
  </si>
  <si>
    <t>28983577816</t>
  </si>
  <si>
    <t>NOVI ČRNOMEREC CENTAR D.O.O.</t>
  </si>
  <si>
    <t>08291561940</t>
  </si>
  <si>
    <t>SLAVONIJA CENTAR, POSLOVNA ZONA VELIKA KOPANICA D.O.O.</t>
  </si>
  <si>
    <t>81665145943</t>
  </si>
  <si>
    <t>IVAN PALADINA</t>
  </si>
  <si>
    <t>http://www.igh.hr</t>
  </si>
  <si>
    <t>OSIJEK, DRINSKA 18</t>
  </si>
  <si>
    <t>as of  30.06.2015</t>
  </si>
  <si>
    <t>for period  01.01.2015 to  30.06.2015</t>
  </si>
  <si>
    <t>period  01.01.2015. to 30.06.2015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</si>
</sst>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" fillId="0" borderId="0">
      <alignment vertical="top"/>
      <protection/>
    </xf>
    <xf numFmtId="0" fontId="0" fillId="23" borderId="7" applyNumberFormat="0" applyFont="0" applyAlignment="0" applyProtection="0"/>
    <xf numFmtId="0" fontId="4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4" fillId="0" borderId="16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/>
      <protection hidden="1"/>
    </xf>
    <xf numFmtId="0" fontId="10" fillId="0" borderId="0" xfId="58" applyFont="1" applyBorder="1" applyAlignment="1" applyProtection="1">
      <alignment horizontal="right" vertical="center" wrapText="1"/>
      <protection hidden="1"/>
    </xf>
    <xf numFmtId="0" fontId="10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 applyProtection="1">
      <alignment horizontal="left" vertical="top"/>
      <protection hidden="1"/>
    </xf>
    <xf numFmtId="0" fontId="4" fillId="0" borderId="17" xfId="58" applyFont="1" applyBorder="1" applyAlignment="1" applyProtection="1">
      <alignment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18" xfId="58" applyFont="1" applyBorder="1" applyAlignment="1" applyProtection="1">
      <alignment/>
      <protection hidden="1"/>
    </xf>
    <xf numFmtId="0" fontId="4" fillId="0" borderId="18" xfId="58" applyFont="1" applyBorder="1" applyAlignment="1">
      <alignment/>
      <protection/>
    </xf>
    <xf numFmtId="0" fontId="1" fillId="0" borderId="0" xfId="15">
      <alignment vertical="top"/>
      <protection/>
    </xf>
    <xf numFmtId="0" fontId="1" fillId="0" borderId="0" xfId="15" applyAlignment="1">
      <alignment/>
      <protection/>
    </xf>
    <xf numFmtId="0" fontId="13" fillId="0" borderId="0" xfId="15" applyFont="1" applyAlignment="1">
      <alignment/>
      <protection/>
    </xf>
    <xf numFmtId="0" fontId="8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1" fillId="0" borderId="0" xfId="15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8" applyFont="1" applyBorder="1" applyAlignment="1">
      <alignment/>
      <protection/>
    </xf>
    <xf numFmtId="0" fontId="4" fillId="0" borderId="24" xfId="58" applyFont="1" applyBorder="1" applyAlignment="1">
      <alignment/>
      <protection/>
    </xf>
    <xf numFmtId="0" fontId="4" fillId="0" borderId="25" xfId="58" applyFont="1" applyFill="1" applyBorder="1" applyAlignment="1" applyProtection="1">
      <alignment horizontal="left" vertical="center" wrapText="1"/>
      <protection hidden="1"/>
    </xf>
    <xf numFmtId="0" fontId="4" fillId="0" borderId="16" xfId="58" applyFont="1" applyFill="1" applyBorder="1" applyAlignment="1" applyProtection="1">
      <alignment vertical="center"/>
      <protection hidden="1"/>
    </xf>
    <xf numFmtId="0" fontId="4" fillId="0" borderId="25" xfId="58" applyFont="1" applyBorder="1" applyAlignment="1" applyProtection="1">
      <alignment horizontal="left" vertical="center" wrapText="1"/>
      <protection hidden="1"/>
    </xf>
    <xf numFmtId="0" fontId="4" fillId="0" borderId="16" xfId="58" applyFont="1" applyBorder="1" applyAlignment="1" applyProtection="1">
      <alignment/>
      <protection hidden="1"/>
    </xf>
    <xf numFmtId="0" fontId="10" fillId="0" borderId="0" xfId="58" applyFont="1" applyBorder="1" applyAlignment="1" applyProtection="1">
      <alignment horizontal="right"/>
      <protection hidden="1"/>
    </xf>
    <xf numFmtId="0" fontId="4" fillId="0" borderId="25" xfId="58" applyFont="1" applyFill="1" applyBorder="1" applyAlignment="1" applyProtection="1">
      <alignment/>
      <protection hidden="1"/>
    </xf>
    <xf numFmtId="0" fontId="4" fillId="0" borderId="25" xfId="58" applyFont="1" applyBorder="1" applyAlignment="1" applyProtection="1">
      <alignment wrapText="1"/>
      <protection hidden="1"/>
    </xf>
    <xf numFmtId="0" fontId="4" fillId="0" borderId="16" xfId="58" applyFont="1" applyBorder="1" applyAlignment="1" applyProtection="1">
      <alignment horizontal="right"/>
      <protection hidden="1"/>
    </xf>
    <xf numFmtId="0" fontId="4" fillId="0" borderId="25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0" fontId="3" fillId="0" borderId="25" xfId="58" applyFont="1" applyFill="1" applyBorder="1" applyAlignment="1" applyProtection="1">
      <alignment horizontal="right" vertical="center"/>
      <protection hidden="1" locked="0"/>
    </xf>
    <xf numFmtId="0" fontId="4" fillId="0" borderId="25" xfId="58" applyFont="1" applyBorder="1" applyAlignment="1" applyProtection="1">
      <alignment vertical="top"/>
      <protection hidden="1"/>
    </xf>
    <xf numFmtId="0" fontId="4" fillId="0" borderId="0" xfId="58" applyFont="1" applyBorder="1" applyAlignment="1">
      <alignment/>
      <protection/>
    </xf>
    <xf numFmtId="0" fontId="4" fillId="0" borderId="25" xfId="58" applyFont="1" applyBorder="1" applyAlignment="1" applyProtection="1">
      <alignment horizontal="left" vertical="top" wrapText="1"/>
      <protection hidden="1"/>
    </xf>
    <xf numFmtId="0" fontId="4" fillId="0" borderId="16" xfId="58" applyFont="1" applyBorder="1" applyAlignment="1">
      <alignment/>
      <protection/>
    </xf>
    <xf numFmtId="0" fontId="4" fillId="0" borderId="16" xfId="58" applyFont="1" applyBorder="1" applyAlignment="1" applyProtection="1">
      <alignment horizontal="right" vertical="top"/>
      <protection hidden="1"/>
    </xf>
    <xf numFmtId="0" fontId="4" fillId="0" borderId="16" xfId="58" applyFont="1" applyBorder="1" applyAlignment="1" applyProtection="1">
      <alignment horizontal="left" vertical="top"/>
      <protection hidden="1"/>
    </xf>
    <xf numFmtId="0" fontId="4" fillId="0" borderId="25" xfId="58" applyFont="1" applyBorder="1" applyAlignment="1" applyProtection="1">
      <alignment horizontal="left"/>
      <protection hidden="1"/>
    </xf>
    <xf numFmtId="0" fontId="4" fillId="0" borderId="24" xfId="58" applyFont="1" applyBorder="1" applyAlignment="1" applyProtection="1">
      <alignment/>
      <protection hidden="1"/>
    </xf>
    <xf numFmtId="0" fontId="4" fillId="0" borderId="16" xfId="58" applyFont="1" applyBorder="1" applyAlignment="1" applyProtection="1">
      <alignment horizontal="left"/>
      <protection hidden="1"/>
    </xf>
    <xf numFmtId="0" fontId="4" fillId="0" borderId="25" xfId="58" applyFont="1" applyFill="1" applyBorder="1" applyAlignment="1" applyProtection="1">
      <alignment vertical="center"/>
      <protection hidden="1"/>
    </xf>
    <xf numFmtId="0" fontId="11" fillId="0" borderId="25" xfId="15" applyFont="1" applyFill="1" applyBorder="1" applyAlignment="1" applyProtection="1">
      <alignment vertical="center"/>
      <protection hidden="1"/>
    </xf>
    <xf numFmtId="0" fontId="11" fillId="0" borderId="0" xfId="15" applyFont="1" applyBorder="1" applyAlignment="1" applyProtection="1">
      <alignment horizontal="left"/>
      <protection hidden="1"/>
    </xf>
    <xf numFmtId="0" fontId="1" fillId="0" borderId="0" xfId="15" applyBorder="1" applyAlignment="1">
      <alignment/>
      <protection/>
    </xf>
    <xf numFmtId="0" fontId="1" fillId="0" borderId="25" xfId="15" applyBorder="1" applyAlignment="1">
      <alignment/>
      <protection/>
    </xf>
    <xf numFmtId="0" fontId="3" fillId="0" borderId="16" xfId="58" applyFont="1" applyBorder="1" applyAlignment="1" applyProtection="1">
      <alignment vertical="center"/>
      <protection hidden="1"/>
    </xf>
    <xf numFmtId="0" fontId="4" fillId="0" borderId="26" xfId="58" applyFont="1" applyBorder="1" applyAlignment="1" applyProtection="1">
      <alignment/>
      <protection hidden="1"/>
    </xf>
    <xf numFmtId="0" fontId="4" fillId="0" borderId="27" xfId="58" applyFont="1" applyFill="1" applyBorder="1" applyAlignment="1" applyProtection="1">
      <alignment horizontal="right" vertical="top" wrapText="1"/>
      <protection hidden="1"/>
    </xf>
    <xf numFmtId="0" fontId="4" fillId="0" borderId="28" xfId="58" applyFont="1" applyFill="1" applyBorder="1" applyAlignment="1" applyProtection="1">
      <alignment horizontal="right" vertical="top" wrapText="1"/>
      <protection hidden="1"/>
    </xf>
    <xf numFmtId="0" fontId="4" fillId="0" borderId="28" xfId="58" applyFont="1" applyFill="1" applyBorder="1" applyAlignment="1" applyProtection="1">
      <alignment/>
      <protection hidden="1"/>
    </xf>
    <xf numFmtId="0" fontId="4" fillId="0" borderId="29" xfId="58" applyFont="1" applyFill="1" applyBorder="1" applyAlignment="1" applyProtection="1">
      <alignment/>
      <protection hidden="1"/>
    </xf>
    <xf numFmtId="14" fontId="3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8" applyFont="1" applyFill="1" applyBorder="1" applyAlignment="1" applyProtection="1">
      <alignment horizontal="center" vertical="center"/>
      <protection hidden="1" locked="0"/>
    </xf>
    <xf numFmtId="49" fontId="3" fillId="0" borderId="20" xfId="58" applyNumberFormat="1" applyFont="1" applyFill="1" applyBorder="1" applyAlignment="1" applyProtection="1">
      <alignment horizontal="right" vertical="center"/>
      <protection hidden="1" locked="0"/>
    </xf>
    <xf numFmtId="49" fontId="3" fillId="0" borderId="0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25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8" applyFont="1" applyFill="1" applyBorder="1" applyAlignment="1" applyProtection="1">
      <alignment horizontal="left" vertical="center"/>
      <protection hidden="1" locked="0"/>
    </xf>
    <xf numFmtId="0" fontId="3" fillId="0" borderId="0" xfId="58" applyFont="1" applyFill="1" applyBorder="1" applyAlignment="1" applyProtection="1">
      <alignment horizontal="left" vertical="center"/>
      <protection hidden="1" locked="0"/>
    </xf>
    <xf numFmtId="0" fontId="0" fillId="24" borderId="0" xfId="0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3" fontId="3" fillId="0" borderId="20" xfId="58" applyNumberFormat="1" applyFont="1" applyFill="1" applyBorder="1" applyAlignment="1" applyProtection="1">
      <alignment horizontal="right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49" fontId="3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 applyProtection="1">
      <alignment horizontal="left" vertical="center"/>
      <protection hidden="1" locked="0"/>
    </xf>
    <xf numFmtId="0" fontId="3" fillId="0" borderId="29" xfId="58" applyFont="1" applyFill="1" applyBorder="1" applyAlignment="1" applyProtection="1">
      <alignment horizontal="left" vertical="center"/>
      <protection hidden="1" locked="0"/>
    </xf>
    <xf numFmtId="0" fontId="4" fillId="0" borderId="28" xfId="58" applyFont="1" applyFill="1" applyBorder="1" applyAlignment="1">
      <alignment horizontal="left"/>
      <protection/>
    </xf>
    <xf numFmtId="0" fontId="4" fillId="0" borderId="29" xfId="58" applyFont="1" applyFill="1" applyBorder="1" applyAlignment="1">
      <alignment horizontal="left"/>
      <protection/>
    </xf>
    <xf numFmtId="0" fontId="4" fillId="0" borderId="16" xfId="58" applyFont="1" applyBorder="1" applyAlignment="1" applyProtection="1">
      <alignment horizontal="right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4" fillId="0" borderId="0" xfId="58" applyFont="1" applyBorder="1" applyAlignment="1" applyProtection="1">
      <alignment vertical="top" wrapText="1"/>
      <protection hidden="1"/>
    </xf>
    <xf numFmtId="0" fontId="4" fillId="0" borderId="0" xfId="58" applyFont="1" applyBorder="1" applyAlignment="1" applyProtection="1">
      <alignment wrapText="1"/>
      <protection hidden="1"/>
    </xf>
    <xf numFmtId="0" fontId="4" fillId="0" borderId="25" xfId="58" applyFont="1" applyBorder="1" applyAlignment="1" applyProtection="1">
      <alignment horizontal="left" vertical="top" wrapText="1" indent="2"/>
      <protection hidden="1"/>
    </xf>
    <xf numFmtId="0" fontId="4" fillId="0" borderId="16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horizontal="left" vertical="top"/>
      <protection hidden="1"/>
    </xf>
    <xf numFmtId="0" fontId="4" fillId="0" borderId="0" xfId="58" applyFont="1" applyBorder="1" applyAlignment="1" applyProtection="1">
      <alignment horizontal="left" vertical="top" wrapText="1"/>
      <protection hidden="1"/>
    </xf>
    <xf numFmtId="0" fontId="4" fillId="0" borderId="0" xfId="58" applyFont="1" applyBorder="1" applyAlignment="1" applyProtection="1">
      <alignment horizontal="left" wrapText="1"/>
      <protection hidden="1"/>
    </xf>
    <xf numFmtId="0" fontId="4" fillId="0" borderId="16" xfId="58" applyFont="1" applyBorder="1" applyAlignment="1" applyProtection="1">
      <alignment horizontal="left" vertical="top"/>
      <protection hidden="1"/>
    </xf>
    <xf numFmtId="0" fontId="4" fillId="0" borderId="25" xfId="58" applyFont="1" applyBorder="1" applyAlignment="1" applyProtection="1">
      <alignment/>
      <protection hidden="1"/>
    </xf>
    <xf numFmtId="0" fontId="4" fillId="0" borderId="0" xfId="58" applyFont="1" applyFill="1" applyBorder="1" applyAlignment="1">
      <alignment horizontal="left"/>
      <protection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3" fillId="25" borderId="27" xfId="58" applyFont="1" applyFill="1" applyBorder="1" applyAlignment="1" applyProtection="1">
      <alignment horizontal="left" vertical="center"/>
      <protection hidden="1" locked="0"/>
    </xf>
    <xf numFmtId="0" fontId="9" fillId="0" borderId="0" xfId="58" applyFont="1" applyBorder="1" applyAlignment="1" applyProtection="1">
      <alignment horizontal="center" vertical="center" wrapText="1"/>
      <protection hidden="1"/>
    </xf>
    <xf numFmtId="0" fontId="9" fillId="0" borderId="25" xfId="58" applyFont="1" applyBorder="1" applyAlignment="1" applyProtection="1">
      <alignment horizontal="center" vertical="center" wrapText="1"/>
      <protection hidden="1"/>
    </xf>
    <xf numFmtId="0" fontId="2" fillId="0" borderId="16" xfId="58" applyFont="1" applyBorder="1" applyAlignment="1" applyProtection="1">
      <alignment horizontal="right" vertical="center" wrapText="1"/>
      <protection hidden="1"/>
    </xf>
    <xf numFmtId="0" fontId="2" fillId="0" borderId="25" xfId="58" applyFont="1" applyBorder="1" applyAlignment="1" applyProtection="1">
      <alignment horizontal="right" wrapText="1"/>
      <protection hidden="1"/>
    </xf>
    <xf numFmtId="1" fontId="3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9" fillId="0" borderId="16" xfId="58" applyFont="1" applyBorder="1" applyAlignment="1" applyProtection="1">
      <alignment horizontal="center" vertical="center" wrapText="1"/>
      <protection hidden="1"/>
    </xf>
    <xf numFmtId="0" fontId="5" fillId="0" borderId="27" xfId="54" applyFill="1" applyBorder="1" applyAlignment="1" applyProtection="1">
      <alignment/>
      <protection hidden="1" locked="0"/>
    </xf>
    <xf numFmtId="0" fontId="3" fillId="0" borderId="28" xfId="58" applyFont="1" applyFill="1" applyBorder="1" applyAlignment="1" applyProtection="1">
      <alignment/>
      <protection hidden="1" locked="0"/>
    </xf>
    <xf numFmtId="0" fontId="3" fillId="0" borderId="29" xfId="58" applyFont="1" applyFill="1" applyBorder="1" applyAlignment="1" applyProtection="1">
      <alignment/>
      <protection hidden="1" locked="0"/>
    </xf>
    <xf numFmtId="0" fontId="4" fillId="0" borderId="17" xfId="58" applyFont="1" applyBorder="1" applyAlignment="1" applyProtection="1">
      <alignment horizontal="center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15" fillId="0" borderId="0" xfId="15" applyFont="1" applyBorder="1" applyAlignment="1">
      <alignment/>
      <protection/>
    </xf>
    <xf numFmtId="49" fontId="3" fillId="0" borderId="27" xfId="58" applyNumberFormat="1" applyFont="1" applyFill="1" applyBorder="1" applyAlignment="1" applyProtection="1">
      <alignment horizontal="left" vertical="center"/>
      <protection hidden="1" locked="0"/>
    </xf>
    <xf numFmtId="0" fontId="4" fillId="0" borderId="28" xfId="58" applyFont="1" applyFill="1" applyBorder="1" applyAlignment="1">
      <alignment horizontal="left" vertical="center"/>
      <protection/>
    </xf>
    <xf numFmtId="0" fontId="4" fillId="0" borderId="29" xfId="58" applyFont="1" applyFill="1" applyBorder="1" applyAlignment="1">
      <alignment horizontal="left" vertical="center"/>
      <protection/>
    </xf>
    <xf numFmtId="0" fontId="3" fillId="0" borderId="28" xfId="58" applyFont="1" applyFill="1" applyBorder="1" applyAlignment="1" applyProtection="1">
      <alignment horizontal="left" vertical="center"/>
      <protection hidden="1" locked="0"/>
    </xf>
    <xf numFmtId="0" fontId="3" fillId="0" borderId="29" xfId="58" applyFont="1" applyFill="1" applyBorder="1" applyAlignment="1" applyProtection="1">
      <alignment horizontal="left" vertical="center"/>
      <protection hidden="1" locked="0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28" xfId="58" applyFont="1" applyFill="1" applyBorder="1" applyAlignment="1">
      <alignment horizontal="left"/>
      <protection/>
    </xf>
    <xf numFmtId="0" fontId="4" fillId="0" borderId="29" xfId="58" applyFont="1" applyFill="1" applyBorder="1" applyAlignment="1">
      <alignment horizontal="left"/>
      <protection/>
    </xf>
    <xf numFmtId="0" fontId="4" fillId="0" borderId="0" xfId="58" applyFont="1" applyBorder="1" applyAlignment="1" applyProtection="1">
      <alignment horizontal="left" vertical="top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horizontal="right" vertical="center"/>
      <protection hidden="1"/>
    </xf>
    <xf numFmtId="0" fontId="3" fillId="0" borderId="27" xfId="58" applyFont="1" applyFill="1" applyBorder="1" applyAlignment="1" applyProtection="1">
      <alignment horizontal="left" vertical="center"/>
      <protection hidden="1" locked="0"/>
    </xf>
    <xf numFmtId="0" fontId="4" fillId="0" borderId="28" xfId="58" applyFont="1" applyFill="1" applyBorder="1" applyAlignment="1">
      <alignment/>
      <protection/>
    </xf>
    <xf numFmtId="0" fontId="4" fillId="0" borderId="29" xfId="58" applyFont="1" applyFill="1" applyBorder="1" applyAlignment="1">
      <alignment/>
      <protection/>
    </xf>
    <xf numFmtId="49" fontId="3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4" fillId="0" borderId="16" xfId="58" applyFont="1" applyBorder="1" applyAlignment="1" applyProtection="1">
      <alignment horizontal="right" vertical="center"/>
      <protection hidden="1"/>
    </xf>
    <xf numFmtId="0" fontId="4" fillId="0" borderId="25" xfId="58" applyFont="1" applyBorder="1" applyAlignment="1" applyProtection="1">
      <alignment horizontal="right"/>
      <protection hidden="1"/>
    </xf>
    <xf numFmtId="0" fontId="4" fillId="0" borderId="16" xfId="58" applyFont="1" applyBorder="1" applyAlignment="1" applyProtection="1">
      <alignment horizontal="right" vertical="center" wrapText="1"/>
      <protection hidden="1"/>
    </xf>
    <xf numFmtId="0" fontId="4" fillId="0" borderId="25" xfId="58" applyFont="1" applyBorder="1" applyAlignment="1" applyProtection="1">
      <alignment horizontal="right" wrapText="1"/>
      <protection hidden="1"/>
    </xf>
    <xf numFmtId="49" fontId="5" fillId="0" borderId="27" xfId="54" applyNumberFormat="1" applyFill="1" applyBorder="1" applyAlignment="1" applyProtection="1">
      <alignment horizontal="left" vertical="center"/>
      <protection hidden="1" locked="0"/>
    </xf>
    <xf numFmtId="49" fontId="3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8" applyNumberFormat="1" applyFont="1" applyFill="1" applyBorder="1" applyAlignment="1" applyProtection="1">
      <alignment horizontal="left" vertical="center"/>
      <protection hidden="1" locked="0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28" xfId="58" applyFont="1" applyFill="1" applyBorder="1" applyAlignment="1">
      <alignment horizontal="left"/>
      <protection/>
    </xf>
    <xf numFmtId="0" fontId="4" fillId="0" borderId="29" xfId="58" applyFont="1" applyFill="1" applyBorder="1" applyAlignment="1">
      <alignment horizontal="left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vertical="center"/>
      <protection/>
    </xf>
    <xf numFmtId="0" fontId="4" fillId="0" borderId="28" xfId="58" applyFont="1" applyFill="1" applyBorder="1" applyAlignment="1" applyProtection="1">
      <alignment horizontal="center" vertical="top"/>
      <protection hidden="1"/>
    </xf>
    <xf numFmtId="0" fontId="4" fillId="0" borderId="28" xfId="58" applyFont="1" applyFill="1" applyBorder="1" applyAlignment="1" applyProtection="1">
      <alignment horizontal="center"/>
      <protection hidden="1"/>
    </xf>
    <xf numFmtId="0" fontId="11" fillId="0" borderId="0" xfId="15" applyFont="1" applyBorder="1" applyAlignment="1" applyProtection="1">
      <alignment horizontal="left"/>
      <protection hidden="1"/>
    </xf>
    <xf numFmtId="0" fontId="1" fillId="0" borderId="0" xfId="15" applyBorder="1" applyAlignment="1">
      <alignment/>
      <protection/>
    </xf>
    <xf numFmtId="0" fontId="1" fillId="0" borderId="25" xfId="15" applyBorder="1" applyAlignment="1">
      <alignment/>
      <protection/>
    </xf>
    <xf numFmtId="0" fontId="4" fillId="0" borderId="30" xfId="58" applyFont="1" applyBorder="1" applyAlignment="1" applyProtection="1">
      <alignment horizontal="center" vertical="top"/>
      <protection hidden="1"/>
    </xf>
    <xf numFmtId="0" fontId="4" fillId="0" borderId="30" xfId="58" applyFont="1" applyBorder="1" applyAlignment="1">
      <alignment horizontal="center"/>
      <protection/>
    </xf>
    <xf numFmtId="0" fontId="4" fillId="0" borderId="31" xfId="58" applyFont="1" applyBorder="1" applyAlignment="1">
      <alignment/>
      <protection/>
    </xf>
    <xf numFmtId="0" fontId="4" fillId="0" borderId="16" xfId="58" applyFont="1" applyBorder="1" applyAlignment="1" applyProtection="1">
      <alignment horizontal="center" vertical="center"/>
      <protection hidden="1"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/>
      <protection/>
    </xf>
    <xf numFmtId="0" fontId="8" fillId="0" borderId="32" xfId="58" applyFont="1" applyBorder="1" applyAlignment="1">
      <alignment/>
      <protection/>
    </xf>
    <xf numFmtId="0" fontId="8" fillId="0" borderId="17" xfId="58" applyFont="1" applyBorder="1" applyAlignment="1">
      <alignment/>
      <protection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16" xfId="58" applyFont="1" applyBorder="1" applyAlignment="1" applyProtection="1">
      <alignment horizontal="right" wrapText="1"/>
      <protection hidden="1"/>
    </xf>
    <xf numFmtId="0" fontId="4" fillId="0" borderId="0" xfId="58" applyFont="1" applyBorder="1" applyAlignment="1">
      <alignment horizontal="center"/>
      <protection/>
    </xf>
    <xf numFmtId="0" fontId="4" fillId="0" borderId="25" xfId="58" applyFont="1" applyBorder="1" applyAlignment="1">
      <alignment horizontal="center"/>
      <protection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37" xfId="0" applyFont="1" applyFill="1" applyBorder="1" applyAlignment="1">
      <alignment horizontal="left" vertical="center" wrapText="1" indent="1"/>
    </xf>
    <xf numFmtId="0" fontId="4" fillId="0" borderId="38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3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8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8" fillId="0" borderId="0" xfId="15" applyFont="1" applyAlignment="1">
      <alignment/>
      <protection/>
    </xf>
    <xf numFmtId="0" fontId="12" fillId="0" borderId="0" xfId="15" applyFont="1" applyBorder="1" applyAlignment="1">
      <alignment horizontal="justify" vertical="top" wrapText="1"/>
      <protection/>
    </xf>
    <xf numFmtId="0" fontId="1" fillId="0" borderId="0" xfId="15" applyAlignment="1">
      <alignment/>
      <protection/>
    </xf>
  </cellXfs>
  <cellStyles count="52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FI-POD" xfId="58"/>
    <cellStyle name="Note" xfId="59"/>
    <cellStyle name="Obično_Knjiga2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gh.hr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01" t="s">
        <v>109</v>
      </c>
      <c r="B1" s="202"/>
      <c r="C1" s="202"/>
      <c r="D1" s="74"/>
      <c r="E1" s="74"/>
      <c r="F1" s="74"/>
      <c r="G1" s="74"/>
      <c r="H1" s="74"/>
      <c r="I1" s="75"/>
      <c r="J1" s="10"/>
      <c r="K1" s="10"/>
      <c r="L1" s="10"/>
    </row>
    <row r="2" spans="1:12" ht="12.75">
      <c r="A2" s="150" t="s">
        <v>110</v>
      </c>
      <c r="B2" s="151"/>
      <c r="C2" s="151"/>
      <c r="D2" s="152"/>
      <c r="E2" s="107">
        <v>42005</v>
      </c>
      <c r="F2" s="12"/>
      <c r="G2" s="13" t="s">
        <v>50</v>
      </c>
      <c r="H2" s="107">
        <v>42185</v>
      </c>
      <c r="I2" s="76"/>
      <c r="J2" s="10"/>
      <c r="K2" s="10"/>
      <c r="L2" s="10"/>
    </row>
    <row r="3" spans="1:12" ht="12.75">
      <c r="A3" s="77"/>
      <c r="B3" s="14"/>
      <c r="C3" s="14"/>
      <c r="D3" s="14"/>
      <c r="E3" s="15"/>
      <c r="F3" s="15"/>
      <c r="G3" s="14"/>
      <c r="H3" s="117"/>
      <c r="I3" s="78"/>
      <c r="J3" s="10"/>
      <c r="K3" s="10"/>
      <c r="L3" s="10"/>
    </row>
    <row r="4" spans="1:12" ht="15">
      <c r="A4" s="153" t="s">
        <v>111</v>
      </c>
      <c r="B4" s="144"/>
      <c r="C4" s="144"/>
      <c r="D4" s="144"/>
      <c r="E4" s="144"/>
      <c r="F4" s="144"/>
      <c r="G4" s="144"/>
      <c r="H4" s="144"/>
      <c r="I4" s="145"/>
      <c r="J4" s="10"/>
      <c r="K4" s="10"/>
      <c r="L4" s="10"/>
    </row>
    <row r="5" spans="1:12" ht="12.75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 ht="12.75">
      <c r="A6" s="177" t="s">
        <v>112</v>
      </c>
      <c r="B6" s="178"/>
      <c r="C6" s="175" t="s">
        <v>357</v>
      </c>
      <c r="D6" s="176"/>
      <c r="E6" s="27"/>
      <c r="F6" s="27"/>
      <c r="G6" s="27"/>
      <c r="H6" s="27"/>
      <c r="I6" s="82"/>
      <c r="J6" s="10"/>
      <c r="K6" s="10"/>
      <c r="L6" s="10"/>
    </row>
    <row r="7" spans="1:12" ht="12.75">
      <c r="A7" s="83"/>
      <c r="B7" s="22"/>
      <c r="C7" s="16"/>
      <c r="D7" s="16"/>
      <c r="E7" s="27"/>
      <c r="F7" s="27"/>
      <c r="G7" s="27"/>
      <c r="H7" s="27"/>
      <c r="I7" s="82"/>
      <c r="J7" s="10"/>
      <c r="K7" s="10"/>
      <c r="L7" s="10"/>
    </row>
    <row r="8" spans="1:12" ht="18.75" customHeight="1">
      <c r="A8" s="146" t="s">
        <v>113</v>
      </c>
      <c r="B8" s="147"/>
      <c r="C8" s="175" t="s">
        <v>58</v>
      </c>
      <c r="D8" s="176"/>
      <c r="E8" s="27"/>
      <c r="F8" s="27"/>
      <c r="G8" s="27"/>
      <c r="H8" s="27"/>
      <c r="I8" s="84"/>
      <c r="J8" s="10"/>
      <c r="K8" s="10"/>
      <c r="L8" s="10"/>
    </row>
    <row r="9" spans="1:12" ht="12.75">
      <c r="A9" s="85"/>
      <c r="B9" s="43"/>
      <c r="C9" s="20"/>
      <c r="D9" s="25"/>
      <c r="E9" s="16"/>
      <c r="F9" s="16"/>
      <c r="G9" s="16"/>
      <c r="H9" s="16"/>
      <c r="I9" s="84"/>
      <c r="J9" s="10"/>
      <c r="K9" s="10"/>
      <c r="L9" s="10"/>
    </row>
    <row r="10" spans="1:12" ht="12.75">
      <c r="A10" s="179" t="s">
        <v>114</v>
      </c>
      <c r="B10" s="203"/>
      <c r="C10" s="175" t="s">
        <v>59</v>
      </c>
      <c r="D10" s="176"/>
      <c r="E10" s="16"/>
      <c r="F10" s="16"/>
      <c r="G10" s="16"/>
      <c r="H10" s="16"/>
      <c r="I10" s="84"/>
      <c r="J10" s="10"/>
      <c r="K10" s="10"/>
      <c r="L10" s="10"/>
    </row>
    <row r="11" spans="1:12" ht="12.75">
      <c r="A11" s="204"/>
      <c r="B11" s="203"/>
      <c r="C11" s="16"/>
      <c r="D11" s="16"/>
      <c r="E11" s="16"/>
      <c r="F11" s="16"/>
      <c r="G11" s="16"/>
      <c r="H11" s="16"/>
      <c r="I11" s="84"/>
      <c r="J11" s="10"/>
      <c r="K11" s="10"/>
      <c r="L11" s="10"/>
    </row>
    <row r="12" spans="1:12" ht="12.75">
      <c r="A12" s="177" t="s">
        <v>115</v>
      </c>
      <c r="B12" s="178"/>
      <c r="C12" s="172" t="s">
        <v>60</v>
      </c>
      <c r="D12" s="161"/>
      <c r="E12" s="161"/>
      <c r="F12" s="161"/>
      <c r="G12" s="161"/>
      <c r="H12" s="161"/>
      <c r="I12" s="162"/>
      <c r="J12" s="10"/>
      <c r="K12" s="10"/>
      <c r="L12" s="10"/>
    </row>
    <row r="13" spans="1:12" ht="12.75">
      <c r="A13" s="83"/>
      <c r="B13" s="22"/>
      <c r="C13" s="21"/>
      <c r="D13" s="16"/>
      <c r="E13" s="16"/>
      <c r="F13" s="16"/>
      <c r="G13" s="16"/>
      <c r="H13" s="16"/>
      <c r="I13" s="84"/>
      <c r="J13" s="10"/>
      <c r="K13" s="10"/>
      <c r="L13" s="10"/>
    </row>
    <row r="14" spans="1:12" ht="12.75">
      <c r="A14" s="177" t="s">
        <v>116</v>
      </c>
      <c r="B14" s="178"/>
      <c r="C14" s="148">
        <v>10000</v>
      </c>
      <c r="D14" s="149"/>
      <c r="E14" s="16"/>
      <c r="F14" s="172" t="s">
        <v>61</v>
      </c>
      <c r="G14" s="161"/>
      <c r="H14" s="161"/>
      <c r="I14" s="162"/>
      <c r="J14" s="10"/>
      <c r="K14" s="10"/>
      <c r="L14" s="10"/>
    </row>
    <row r="15" spans="1:12" ht="12.75">
      <c r="A15" s="83"/>
      <c r="B15" s="22"/>
      <c r="C15" s="16"/>
      <c r="D15" s="16"/>
      <c r="E15" s="16"/>
      <c r="F15" s="16"/>
      <c r="G15" s="16"/>
      <c r="H15" s="16"/>
      <c r="I15" s="84"/>
      <c r="J15" s="10"/>
      <c r="K15" s="10"/>
      <c r="L15" s="10"/>
    </row>
    <row r="16" spans="1:12" ht="12.75">
      <c r="A16" s="177" t="s">
        <v>117</v>
      </c>
      <c r="B16" s="178"/>
      <c r="C16" s="172" t="s">
        <v>62</v>
      </c>
      <c r="D16" s="161"/>
      <c r="E16" s="161"/>
      <c r="F16" s="161"/>
      <c r="G16" s="161"/>
      <c r="H16" s="161"/>
      <c r="I16" s="162"/>
      <c r="J16" s="10"/>
      <c r="K16" s="10"/>
      <c r="L16" s="10"/>
    </row>
    <row r="17" spans="1:12" ht="12.75">
      <c r="A17" s="83"/>
      <c r="B17" s="22"/>
      <c r="C17" s="16"/>
      <c r="D17" s="16"/>
      <c r="E17" s="16"/>
      <c r="F17" s="16"/>
      <c r="G17" s="16"/>
      <c r="H17" s="16"/>
      <c r="I17" s="84"/>
      <c r="J17" s="10"/>
      <c r="K17" s="10"/>
      <c r="L17" s="10"/>
    </row>
    <row r="18" spans="1:12" ht="12.75">
      <c r="A18" s="177" t="s">
        <v>118</v>
      </c>
      <c r="B18" s="178"/>
      <c r="C18" s="154" t="s">
        <v>63</v>
      </c>
      <c r="D18" s="155"/>
      <c r="E18" s="155"/>
      <c r="F18" s="155"/>
      <c r="G18" s="155"/>
      <c r="H18" s="155"/>
      <c r="I18" s="156"/>
      <c r="J18" s="10"/>
      <c r="K18" s="10"/>
      <c r="L18" s="10"/>
    </row>
    <row r="19" spans="1:12" ht="12.75">
      <c r="A19" s="83"/>
      <c r="B19" s="22"/>
      <c r="C19" s="21"/>
      <c r="D19" s="16"/>
      <c r="E19" s="16"/>
      <c r="F19" s="16"/>
      <c r="G19" s="16"/>
      <c r="H19" s="16"/>
      <c r="I19" s="84"/>
      <c r="J19" s="10"/>
      <c r="K19" s="10"/>
      <c r="L19" s="10"/>
    </row>
    <row r="20" spans="1:12" ht="12.75">
      <c r="A20" s="177" t="s">
        <v>119</v>
      </c>
      <c r="B20" s="178"/>
      <c r="C20" s="154" t="s">
        <v>370</v>
      </c>
      <c r="D20" s="155"/>
      <c r="E20" s="155"/>
      <c r="F20" s="155"/>
      <c r="G20" s="155"/>
      <c r="H20" s="155"/>
      <c r="I20" s="156"/>
      <c r="J20" s="10"/>
      <c r="K20" s="10"/>
      <c r="L20" s="10"/>
    </row>
    <row r="21" spans="1:12" ht="12.75">
      <c r="A21" s="83"/>
      <c r="B21" s="22"/>
      <c r="C21" s="21"/>
      <c r="D21" s="16"/>
      <c r="E21" s="16"/>
      <c r="F21" s="16"/>
      <c r="G21" s="16"/>
      <c r="H21" s="16"/>
      <c r="I21" s="84"/>
      <c r="J21" s="10"/>
      <c r="K21" s="10"/>
      <c r="L21" s="10"/>
    </row>
    <row r="22" spans="1:12" ht="12.75">
      <c r="A22" s="177" t="s">
        <v>120</v>
      </c>
      <c r="B22" s="178"/>
      <c r="C22" s="108">
        <v>133</v>
      </c>
      <c r="D22" s="172" t="s">
        <v>61</v>
      </c>
      <c r="E22" s="167"/>
      <c r="F22" s="168"/>
      <c r="G22" s="177"/>
      <c r="H22" s="166"/>
      <c r="I22" s="86"/>
      <c r="J22" s="10"/>
      <c r="K22" s="10"/>
      <c r="L22" s="10"/>
    </row>
    <row r="23" spans="1:12" ht="12.75">
      <c r="A23" s="83"/>
      <c r="B23" s="22"/>
      <c r="C23" s="16"/>
      <c r="D23" s="23"/>
      <c r="E23" s="23"/>
      <c r="F23" s="23"/>
      <c r="G23" s="23"/>
      <c r="H23" s="16"/>
      <c r="I23" s="84"/>
      <c r="J23" s="10"/>
      <c r="K23" s="10"/>
      <c r="L23" s="10"/>
    </row>
    <row r="24" spans="1:12" ht="12.75">
      <c r="A24" s="177" t="s">
        <v>121</v>
      </c>
      <c r="B24" s="178"/>
      <c r="C24" s="108">
        <v>21</v>
      </c>
      <c r="D24" s="172" t="s">
        <v>64</v>
      </c>
      <c r="E24" s="167"/>
      <c r="F24" s="167"/>
      <c r="G24" s="168"/>
      <c r="H24" s="44" t="s">
        <v>124</v>
      </c>
      <c r="I24" s="118">
        <v>624</v>
      </c>
      <c r="J24" s="10"/>
      <c r="K24" s="10"/>
      <c r="L24" s="10"/>
    </row>
    <row r="25" spans="1:12" ht="12.75">
      <c r="A25" s="83"/>
      <c r="B25" s="22"/>
      <c r="C25" s="16"/>
      <c r="D25" s="23"/>
      <c r="E25" s="23"/>
      <c r="F25" s="23"/>
      <c r="G25" s="22"/>
      <c r="H25" s="22" t="s">
        <v>125</v>
      </c>
      <c r="I25" s="87"/>
      <c r="J25" s="10"/>
      <c r="K25" s="10"/>
      <c r="L25" s="10"/>
    </row>
    <row r="26" spans="1:12" ht="12.75">
      <c r="A26" s="177" t="s">
        <v>122</v>
      </c>
      <c r="B26" s="178"/>
      <c r="C26" s="109" t="s">
        <v>123</v>
      </c>
      <c r="D26" s="24"/>
      <c r="E26" s="88"/>
      <c r="F26" s="23"/>
      <c r="G26" s="171" t="s">
        <v>126</v>
      </c>
      <c r="H26" s="178"/>
      <c r="I26" s="110" t="s">
        <v>65</v>
      </c>
      <c r="J26" s="10"/>
      <c r="K26" s="10"/>
      <c r="L26" s="10"/>
    </row>
    <row r="27" spans="1:12" ht="12.75">
      <c r="A27" s="83"/>
      <c r="B27" s="22"/>
      <c r="C27" s="16"/>
      <c r="D27" s="23"/>
      <c r="E27" s="23"/>
      <c r="F27" s="23"/>
      <c r="G27" s="23"/>
      <c r="H27" s="16"/>
      <c r="I27" s="89"/>
      <c r="J27" s="10"/>
      <c r="K27" s="10"/>
      <c r="L27" s="10"/>
    </row>
    <row r="28" spans="1:12" ht="12.75">
      <c r="A28" s="198" t="s">
        <v>127</v>
      </c>
      <c r="B28" s="199"/>
      <c r="C28" s="200"/>
      <c r="D28" s="200"/>
      <c r="E28" s="188" t="s">
        <v>140</v>
      </c>
      <c r="F28" s="189"/>
      <c r="G28" s="189"/>
      <c r="H28" s="205" t="s">
        <v>51</v>
      </c>
      <c r="I28" s="206"/>
      <c r="J28" s="10"/>
      <c r="K28" s="10"/>
      <c r="L28" s="10"/>
    </row>
    <row r="29" spans="1:12" ht="12.75">
      <c r="A29" s="90"/>
      <c r="B29" s="88"/>
      <c r="C29" s="88"/>
      <c r="D29" s="25"/>
      <c r="E29" s="16"/>
      <c r="F29" s="16"/>
      <c r="G29" s="16"/>
      <c r="H29" s="26"/>
      <c r="I29" s="89"/>
      <c r="J29" s="10"/>
      <c r="K29" s="10"/>
      <c r="L29" s="10"/>
    </row>
    <row r="30" spans="1:12" ht="12.75">
      <c r="A30" s="172" t="s">
        <v>66</v>
      </c>
      <c r="B30" s="186"/>
      <c r="C30" s="186"/>
      <c r="D30" s="187"/>
      <c r="E30" s="172" t="s">
        <v>67</v>
      </c>
      <c r="F30" s="186"/>
      <c r="G30" s="187"/>
      <c r="H30" s="175" t="s">
        <v>68</v>
      </c>
      <c r="I30" s="176"/>
      <c r="J30" s="10"/>
      <c r="K30" s="10"/>
      <c r="L30" s="10"/>
    </row>
    <row r="31" spans="1:12" ht="12.75">
      <c r="A31" s="128"/>
      <c r="B31" s="129"/>
      <c r="C31" s="130"/>
      <c r="D31" s="131"/>
      <c r="E31" s="131"/>
      <c r="F31" s="131"/>
      <c r="G31" s="132"/>
      <c r="H31" s="23"/>
      <c r="I31" s="133"/>
      <c r="J31" s="10"/>
      <c r="K31" s="10"/>
      <c r="L31" s="10"/>
    </row>
    <row r="32" spans="1:12" ht="12.75">
      <c r="A32" s="172" t="s">
        <v>69</v>
      </c>
      <c r="B32" s="186"/>
      <c r="C32" s="186"/>
      <c r="D32" s="187"/>
      <c r="E32" s="172" t="s">
        <v>70</v>
      </c>
      <c r="F32" s="186"/>
      <c r="G32" s="186"/>
      <c r="H32" s="175" t="s">
        <v>71</v>
      </c>
      <c r="I32" s="176"/>
      <c r="J32" s="10"/>
      <c r="K32" s="10"/>
      <c r="L32" s="10"/>
    </row>
    <row r="33" spans="1:12" ht="12.75">
      <c r="A33" s="134"/>
      <c r="B33" s="135"/>
      <c r="C33" s="136"/>
      <c r="D33" s="137"/>
      <c r="E33" s="137"/>
      <c r="F33" s="137"/>
      <c r="G33" s="138"/>
      <c r="H33" s="23"/>
      <c r="I33" s="133"/>
      <c r="J33" s="10"/>
      <c r="K33" s="10"/>
      <c r="L33" s="10"/>
    </row>
    <row r="34" spans="1:12" ht="12.75">
      <c r="A34" s="172" t="s">
        <v>72</v>
      </c>
      <c r="B34" s="186"/>
      <c r="C34" s="186"/>
      <c r="D34" s="187"/>
      <c r="E34" s="172" t="s">
        <v>73</v>
      </c>
      <c r="F34" s="186"/>
      <c r="G34" s="186"/>
      <c r="H34" s="175" t="s">
        <v>74</v>
      </c>
      <c r="I34" s="176"/>
      <c r="J34" s="10"/>
      <c r="K34" s="10"/>
      <c r="L34" s="10"/>
    </row>
    <row r="35" spans="1:12" ht="12.75">
      <c r="A35" s="139"/>
      <c r="B35" s="136"/>
      <c r="C35" s="169"/>
      <c r="D35" s="170"/>
      <c r="E35" s="135"/>
      <c r="F35" s="169"/>
      <c r="G35" s="170"/>
      <c r="H35" s="23"/>
      <c r="I35" s="140"/>
      <c r="J35" s="10"/>
      <c r="K35" s="10"/>
      <c r="L35" s="10"/>
    </row>
    <row r="36" spans="1:12" ht="12.75">
      <c r="A36" s="172" t="s">
        <v>75</v>
      </c>
      <c r="B36" s="186"/>
      <c r="C36" s="186"/>
      <c r="D36" s="187"/>
      <c r="E36" s="172" t="s">
        <v>76</v>
      </c>
      <c r="F36" s="186"/>
      <c r="G36" s="186"/>
      <c r="H36" s="175" t="s">
        <v>77</v>
      </c>
      <c r="I36" s="176"/>
      <c r="J36" s="10"/>
      <c r="K36" s="10"/>
      <c r="L36" s="10"/>
    </row>
    <row r="37" spans="1:12" ht="12.75">
      <c r="A37" s="139"/>
      <c r="B37" s="136"/>
      <c r="C37" s="136"/>
      <c r="D37" s="135"/>
      <c r="E37" s="135"/>
      <c r="F37" s="136"/>
      <c r="G37" s="135"/>
      <c r="H37" s="23"/>
      <c r="I37" s="140"/>
      <c r="J37" s="10"/>
      <c r="K37" s="10"/>
      <c r="L37" s="10"/>
    </row>
    <row r="38" spans="1:12" ht="12.75">
      <c r="A38" s="172" t="s">
        <v>78</v>
      </c>
      <c r="B38" s="186"/>
      <c r="C38" s="186"/>
      <c r="D38" s="187"/>
      <c r="E38" s="172" t="s">
        <v>73</v>
      </c>
      <c r="F38" s="186"/>
      <c r="G38" s="186"/>
      <c r="H38" s="175" t="s">
        <v>79</v>
      </c>
      <c r="I38" s="176"/>
      <c r="J38" s="10"/>
      <c r="K38" s="10"/>
      <c r="L38" s="10"/>
    </row>
    <row r="39" spans="1:12" ht="12.75">
      <c r="A39" s="139"/>
      <c r="B39" s="136"/>
      <c r="C39" s="136"/>
      <c r="D39" s="135"/>
      <c r="E39" s="135"/>
      <c r="F39" s="136"/>
      <c r="G39" s="135"/>
      <c r="H39" s="23"/>
      <c r="I39" s="140"/>
      <c r="J39" s="10"/>
      <c r="K39" s="10"/>
      <c r="L39" s="10"/>
    </row>
    <row r="40" spans="1:12" ht="12.75">
      <c r="A40" s="172" t="s">
        <v>80</v>
      </c>
      <c r="B40" s="186"/>
      <c r="C40" s="186"/>
      <c r="D40" s="187"/>
      <c r="E40" s="172" t="s">
        <v>81</v>
      </c>
      <c r="F40" s="186"/>
      <c r="G40" s="186"/>
      <c r="H40" s="175" t="s">
        <v>82</v>
      </c>
      <c r="I40" s="176"/>
      <c r="J40" s="10"/>
      <c r="K40" s="10"/>
      <c r="L40" s="10"/>
    </row>
    <row r="41" spans="1:12" ht="12.75">
      <c r="A41" s="139"/>
      <c r="B41" s="136"/>
      <c r="C41" s="136"/>
      <c r="D41" s="135"/>
      <c r="E41" s="135"/>
      <c r="F41" s="136"/>
      <c r="G41" s="135"/>
      <c r="H41" s="23"/>
      <c r="I41" s="140"/>
      <c r="J41" s="10"/>
      <c r="K41" s="10"/>
      <c r="L41" s="10"/>
    </row>
    <row r="42" spans="1:12" ht="12.75">
      <c r="A42" s="123" t="s">
        <v>83</v>
      </c>
      <c r="B42" s="124"/>
      <c r="C42" s="124"/>
      <c r="D42" s="125"/>
      <c r="E42" s="123" t="s">
        <v>73</v>
      </c>
      <c r="F42" s="124"/>
      <c r="G42" s="125"/>
      <c r="H42" s="175" t="s">
        <v>84</v>
      </c>
      <c r="I42" s="176"/>
      <c r="J42" s="10"/>
      <c r="K42" s="10"/>
      <c r="L42" s="10"/>
    </row>
    <row r="43" spans="1:12" ht="12.75">
      <c r="A43" s="139"/>
      <c r="B43" s="136"/>
      <c r="C43" s="136"/>
      <c r="D43" s="135"/>
      <c r="E43" s="135"/>
      <c r="F43" s="136"/>
      <c r="G43" s="135"/>
      <c r="H43" s="23"/>
      <c r="I43" s="140"/>
      <c r="J43" s="10"/>
      <c r="K43" s="10"/>
      <c r="L43" s="10"/>
    </row>
    <row r="44" spans="1:12" ht="12.75">
      <c r="A44" s="123" t="s">
        <v>85</v>
      </c>
      <c r="B44" s="124"/>
      <c r="C44" s="124"/>
      <c r="D44" s="125"/>
      <c r="E44" s="123" t="s">
        <v>86</v>
      </c>
      <c r="F44" s="124"/>
      <c r="G44" s="125"/>
      <c r="H44" s="175" t="s">
        <v>87</v>
      </c>
      <c r="I44" s="176"/>
      <c r="J44" s="10"/>
      <c r="K44" s="10"/>
      <c r="L44" s="10"/>
    </row>
    <row r="45" spans="1:12" ht="12.75">
      <c r="A45" s="113"/>
      <c r="B45" s="141"/>
      <c r="C45" s="141"/>
      <c r="D45" s="141"/>
      <c r="E45" s="114"/>
      <c r="F45" s="141"/>
      <c r="G45" s="141"/>
      <c r="H45" s="111"/>
      <c r="I45" s="112"/>
      <c r="J45" s="10"/>
      <c r="K45" s="10"/>
      <c r="L45" s="10"/>
    </row>
    <row r="46" spans="1:12" ht="12.75">
      <c r="A46" s="123" t="s">
        <v>88</v>
      </c>
      <c r="B46" s="124"/>
      <c r="C46" s="124"/>
      <c r="D46" s="125"/>
      <c r="E46" s="143" t="s">
        <v>371</v>
      </c>
      <c r="F46" s="124"/>
      <c r="G46" s="125"/>
      <c r="H46" s="175" t="s">
        <v>89</v>
      </c>
      <c r="I46" s="176"/>
      <c r="J46" s="10"/>
      <c r="K46" s="10"/>
      <c r="L46" s="10"/>
    </row>
    <row r="47" spans="1:12" ht="12.75">
      <c r="A47" s="139"/>
      <c r="B47" s="136"/>
      <c r="C47" s="136"/>
      <c r="D47" s="135"/>
      <c r="E47" s="135"/>
      <c r="F47" s="136"/>
      <c r="G47" s="135"/>
      <c r="H47" s="23"/>
      <c r="I47" s="140"/>
      <c r="J47" s="10"/>
      <c r="K47" s="10"/>
      <c r="L47" s="10"/>
    </row>
    <row r="48" spans="1:12" ht="12.75">
      <c r="A48" s="123" t="s">
        <v>90</v>
      </c>
      <c r="B48" s="124"/>
      <c r="C48" s="124"/>
      <c r="D48" s="125"/>
      <c r="E48" s="123" t="s">
        <v>91</v>
      </c>
      <c r="F48" s="124"/>
      <c r="G48" s="125"/>
      <c r="H48" s="175" t="s">
        <v>92</v>
      </c>
      <c r="I48" s="176"/>
      <c r="J48" s="10"/>
      <c r="K48" s="10"/>
      <c r="L48" s="10"/>
    </row>
    <row r="49" spans="1:12" ht="12.75">
      <c r="A49" s="139"/>
      <c r="B49" s="136"/>
      <c r="C49" s="136"/>
      <c r="D49" s="135"/>
      <c r="E49" s="135"/>
      <c r="F49" s="136"/>
      <c r="G49" s="135"/>
      <c r="H49" s="23"/>
      <c r="I49" s="140"/>
      <c r="J49" s="10"/>
      <c r="K49" s="10"/>
      <c r="L49" s="10"/>
    </row>
    <row r="50" spans="1:12" ht="12.75">
      <c r="A50" s="123" t="s">
        <v>93</v>
      </c>
      <c r="B50" s="124"/>
      <c r="C50" s="124"/>
      <c r="D50" s="125"/>
      <c r="E50" s="123" t="s">
        <v>94</v>
      </c>
      <c r="F50" s="124"/>
      <c r="G50" s="125"/>
      <c r="H50" s="121"/>
      <c r="I50" s="122"/>
      <c r="J50" s="10"/>
      <c r="K50" s="10"/>
      <c r="L50" s="10"/>
    </row>
    <row r="51" spans="1:12" ht="12.75">
      <c r="A51" s="113"/>
      <c r="B51" s="141"/>
      <c r="C51" s="141"/>
      <c r="D51" s="141"/>
      <c r="E51" s="114"/>
      <c r="F51" s="141"/>
      <c r="G51" s="141"/>
      <c r="H51" s="111"/>
      <c r="I51" s="112"/>
      <c r="J51" s="10"/>
      <c r="K51" s="10"/>
      <c r="L51" s="10"/>
    </row>
    <row r="52" spans="1:12" ht="12.75">
      <c r="A52" s="172" t="s">
        <v>361</v>
      </c>
      <c r="B52" s="186"/>
      <c r="C52" s="186"/>
      <c r="D52" s="187"/>
      <c r="E52" s="172" t="s">
        <v>73</v>
      </c>
      <c r="F52" s="186"/>
      <c r="G52" s="186"/>
      <c r="H52" s="175" t="s">
        <v>363</v>
      </c>
      <c r="I52" s="176"/>
      <c r="J52" s="10"/>
      <c r="K52" s="10"/>
      <c r="L52" s="10"/>
    </row>
    <row r="53" spans="1:12" ht="12.75">
      <c r="A53" s="139"/>
      <c r="B53" s="136"/>
      <c r="C53" s="136"/>
      <c r="D53" s="135"/>
      <c r="E53" s="135"/>
      <c r="F53" s="136"/>
      <c r="G53" s="135"/>
      <c r="H53" s="23"/>
      <c r="I53" s="140"/>
      <c r="J53" s="10"/>
      <c r="K53" s="10"/>
      <c r="L53" s="10"/>
    </row>
    <row r="54" spans="1:12" ht="12.75">
      <c r="A54" s="123" t="s">
        <v>95</v>
      </c>
      <c r="B54" s="126"/>
      <c r="C54" s="126"/>
      <c r="D54" s="127"/>
      <c r="E54" s="123" t="s">
        <v>96</v>
      </c>
      <c r="F54" s="126"/>
      <c r="G54" s="126"/>
      <c r="H54" s="175" t="s">
        <v>97</v>
      </c>
      <c r="I54" s="176"/>
      <c r="J54" s="10"/>
      <c r="K54" s="10"/>
      <c r="L54" s="10"/>
    </row>
    <row r="55" spans="1:12" ht="12.75">
      <c r="A55" s="113"/>
      <c r="B55" s="141"/>
      <c r="C55" s="141"/>
      <c r="D55" s="141"/>
      <c r="E55" s="114"/>
      <c r="F55" s="141"/>
      <c r="G55" s="141"/>
      <c r="H55" s="111"/>
      <c r="I55" s="112"/>
      <c r="J55" s="10"/>
      <c r="K55" s="10"/>
      <c r="L55" s="10"/>
    </row>
    <row r="56" spans="1:12" ht="12.75">
      <c r="A56" s="123" t="s">
        <v>98</v>
      </c>
      <c r="B56" s="126"/>
      <c r="C56" s="126"/>
      <c r="D56" s="127"/>
      <c r="E56" s="123" t="s">
        <v>99</v>
      </c>
      <c r="F56" s="126"/>
      <c r="G56" s="126"/>
      <c r="H56" s="175" t="s">
        <v>100</v>
      </c>
      <c r="I56" s="176"/>
      <c r="J56" s="10"/>
      <c r="K56" s="10"/>
      <c r="L56" s="10"/>
    </row>
    <row r="57" spans="1:12" ht="12.75">
      <c r="A57" s="139"/>
      <c r="B57" s="136"/>
      <c r="C57" s="136"/>
      <c r="D57" s="135"/>
      <c r="E57" s="135"/>
      <c r="F57" s="136"/>
      <c r="G57" s="135"/>
      <c r="H57" s="23"/>
      <c r="I57" s="140"/>
      <c r="J57" s="10"/>
      <c r="K57" s="10"/>
      <c r="L57" s="10"/>
    </row>
    <row r="58" spans="1:12" ht="12.75">
      <c r="A58" s="123" t="s">
        <v>101</v>
      </c>
      <c r="B58" s="126"/>
      <c r="C58" s="126"/>
      <c r="D58" s="127"/>
      <c r="E58" s="123" t="s">
        <v>102</v>
      </c>
      <c r="F58" s="126"/>
      <c r="G58" s="126"/>
      <c r="H58" s="175" t="s">
        <v>103</v>
      </c>
      <c r="I58" s="176"/>
      <c r="J58" s="10"/>
      <c r="K58" s="10"/>
      <c r="L58" s="10"/>
    </row>
    <row r="59" spans="1:12" ht="12.75">
      <c r="A59" s="139"/>
      <c r="B59" s="136"/>
      <c r="C59" s="136"/>
      <c r="D59" s="135"/>
      <c r="E59" s="135"/>
      <c r="F59" s="136"/>
      <c r="G59" s="135"/>
      <c r="H59" s="23"/>
      <c r="I59" s="140"/>
      <c r="J59" s="10"/>
      <c r="K59" s="10"/>
      <c r="L59" s="10"/>
    </row>
    <row r="60" spans="1:12" ht="12.75">
      <c r="A60" s="123" t="s">
        <v>104</v>
      </c>
      <c r="B60" s="126"/>
      <c r="C60" s="126"/>
      <c r="D60" s="127"/>
      <c r="E60" s="123" t="s">
        <v>73</v>
      </c>
      <c r="F60" s="126"/>
      <c r="G60" s="126"/>
      <c r="H60" s="175" t="s">
        <v>105</v>
      </c>
      <c r="I60" s="176"/>
      <c r="J60" s="10"/>
      <c r="K60" s="10"/>
      <c r="L60" s="10"/>
    </row>
    <row r="61" spans="1:12" ht="12.75">
      <c r="A61" s="113"/>
      <c r="B61" s="141"/>
      <c r="C61" s="141"/>
      <c r="D61" s="141"/>
      <c r="E61" s="114"/>
      <c r="F61" s="141"/>
      <c r="G61" s="141"/>
      <c r="H61" s="111"/>
      <c r="I61" s="112"/>
      <c r="J61" s="10"/>
      <c r="K61" s="10"/>
      <c r="L61" s="10"/>
    </row>
    <row r="62" spans="1:12" ht="12.75">
      <c r="A62" s="172" t="s">
        <v>362</v>
      </c>
      <c r="B62" s="186"/>
      <c r="C62" s="186"/>
      <c r="D62" s="187"/>
      <c r="E62" s="172" t="s">
        <v>76</v>
      </c>
      <c r="F62" s="186"/>
      <c r="G62" s="186"/>
      <c r="H62" s="175" t="s">
        <v>364</v>
      </c>
      <c r="I62" s="176"/>
      <c r="J62" s="10"/>
      <c r="K62" s="10"/>
      <c r="L62" s="10"/>
    </row>
    <row r="63" spans="1:12" ht="12.75">
      <c r="A63" s="113"/>
      <c r="B63" s="141"/>
      <c r="C63" s="141"/>
      <c r="D63" s="141"/>
      <c r="E63" s="114"/>
      <c r="F63" s="141"/>
      <c r="G63" s="141"/>
      <c r="H63" s="111"/>
      <c r="I63" s="112"/>
      <c r="J63" s="10"/>
      <c r="K63" s="10"/>
      <c r="L63" s="10"/>
    </row>
    <row r="64" spans="1:12" ht="12.75">
      <c r="A64" s="172" t="s">
        <v>365</v>
      </c>
      <c r="B64" s="186"/>
      <c r="C64" s="186"/>
      <c r="D64" s="187"/>
      <c r="E64" s="172" t="s">
        <v>73</v>
      </c>
      <c r="F64" s="186"/>
      <c r="G64" s="186"/>
      <c r="H64" s="175" t="s">
        <v>366</v>
      </c>
      <c r="I64" s="176"/>
      <c r="J64" s="10"/>
      <c r="K64" s="10"/>
      <c r="L64" s="10"/>
    </row>
    <row r="65" spans="10:12" ht="12.75">
      <c r="J65" s="10"/>
      <c r="K65" s="10"/>
      <c r="L65" s="10"/>
    </row>
    <row r="66" spans="1:12" ht="12.75">
      <c r="A66" s="172" t="s">
        <v>367</v>
      </c>
      <c r="B66" s="186"/>
      <c r="C66" s="186"/>
      <c r="D66" s="187"/>
      <c r="E66" s="172" t="s">
        <v>73</v>
      </c>
      <c r="F66" s="186"/>
      <c r="G66" s="186"/>
      <c r="H66" s="175" t="s">
        <v>368</v>
      </c>
      <c r="I66" s="176"/>
      <c r="J66" s="10"/>
      <c r="K66" s="10"/>
      <c r="L66" s="10"/>
    </row>
    <row r="67" spans="10:12" ht="12.75">
      <c r="J67" s="10"/>
      <c r="K67" s="10"/>
      <c r="L67" s="10"/>
    </row>
    <row r="68" spans="1:12" ht="12.75">
      <c r="A68" s="172"/>
      <c r="B68" s="186"/>
      <c r="C68" s="186"/>
      <c r="D68" s="187"/>
      <c r="E68" s="172"/>
      <c r="F68" s="186"/>
      <c r="G68" s="186"/>
      <c r="H68" s="175"/>
      <c r="I68" s="176"/>
      <c r="J68" s="10"/>
      <c r="K68" s="10"/>
      <c r="L68" s="10"/>
    </row>
    <row r="69" spans="1:12" ht="12.75">
      <c r="A69" s="92"/>
      <c r="B69" s="29"/>
      <c r="C69" s="29"/>
      <c r="D69" s="20"/>
      <c r="E69" s="20"/>
      <c r="F69" s="29"/>
      <c r="G69" s="20"/>
      <c r="H69" s="20"/>
      <c r="I69" s="93"/>
      <c r="J69" s="10"/>
      <c r="K69" s="10"/>
      <c r="L69" s="10"/>
    </row>
    <row r="70" spans="1:12" ht="12.75">
      <c r="A70" s="179" t="s">
        <v>128</v>
      </c>
      <c r="B70" s="180"/>
      <c r="C70" s="175"/>
      <c r="D70" s="176"/>
      <c r="E70" s="25"/>
      <c r="F70" s="172"/>
      <c r="G70" s="173"/>
      <c r="H70" s="173"/>
      <c r="I70" s="174"/>
      <c r="J70" s="10"/>
      <c r="K70" s="10"/>
      <c r="L70" s="10"/>
    </row>
    <row r="71" spans="1:12" ht="12.75">
      <c r="A71" s="91"/>
      <c r="B71" s="28"/>
      <c r="C71" s="184"/>
      <c r="D71" s="185"/>
      <c r="E71" s="16"/>
      <c r="F71" s="184"/>
      <c r="G71" s="157"/>
      <c r="H71" s="30"/>
      <c r="I71" s="94"/>
      <c r="J71" s="10"/>
      <c r="K71" s="10"/>
      <c r="L71" s="10"/>
    </row>
    <row r="72" spans="1:12" ht="12.75">
      <c r="A72" s="179" t="s">
        <v>129</v>
      </c>
      <c r="B72" s="180"/>
      <c r="C72" s="172" t="s">
        <v>106</v>
      </c>
      <c r="D72" s="163"/>
      <c r="E72" s="163"/>
      <c r="F72" s="163"/>
      <c r="G72" s="163"/>
      <c r="H72" s="163"/>
      <c r="I72" s="164"/>
      <c r="J72" s="10"/>
      <c r="K72" s="10"/>
      <c r="L72" s="10"/>
    </row>
    <row r="73" spans="1:12" ht="12.75">
      <c r="A73" s="83"/>
      <c r="B73" s="22"/>
      <c r="C73" s="21" t="s">
        <v>131</v>
      </c>
      <c r="D73" s="16"/>
      <c r="E73" s="16"/>
      <c r="F73" s="16"/>
      <c r="G73" s="16"/>
      <c r="H73" s="16"/>
      <c r="I73" s="84"/>
      <c r="J73" s="10"/>
      <c r="K73" s="10"/>
      <c r="L73" s="10"/>
    </row>
    <row r="74" spans="1:12" ht="12.75">
      <c r="A74" s="179" t="s">
        <v>130</v>
      </c>
      <c r="B74" s="180"/>
      <c r="C74" s="160" t="s">
        <v>107</v>
      </c>
      <c r="D74" s="182"/>
      <c r="E74" s="183"/>
      <c r="F74" s="16"/>
      <c r="G74" s="44" t="s">
        <v>358</v>
      </c>
      <c r="H74" s="160" t="s">
        <v>108</v>
      </c>
      <c r="I74" s="183"/>
      <c r="J74" s="10"/>
      <c r="K74" s="10"/>
      <c r="L74" s="10"/>
    </row>
    <row r="75" spans="1:12" ht="12.75">
      <c r="A75" s="83"/>
      <c r="B75" s="22"/>
      <c r="C75" s="21"/>
      <c r="D75" s="16"/>
      <c r="E75" s="16"/>
      <c r="F75" s="16"/>
      <c r="G75" s="16"/>
      <c r="H75" s="16"/>
      <c r="I75" s="84"/>
      <c r="J75" s="10"/>
      <c r="K75" s="10"/>
      <c r="L75" s="10"/>
    </row>
    <row r="76" spans="1:12" ht="12.75">
      <c r="A76" s="179" t="s">
        <v>118</v>
      </c>
      <c r="B76" s="180"/>
      <c r="C76" s="181" t="s">
        <v>63</v>
      </c>
      <c r="D76" s="182"/>
      <c r="E76" s="182"/>
      <c r="F76" s="182"/>
      <c r="G76" s="182"/>
      <c r="H76" s="182"/>
      <c r="I76" s="183"/>
      <c r="J76" s="10"/>
      <c r="K76" s="10"/>
      <c r="L76" s="10"/>
    </row>
    <row r="77" spans="1:12" ht="12.75">
      <c r="A77" s="83"/>
      <c r="B77" s="22"/>
      <c r="C77" s="16"/>
      <c r="D77" s="16"/>
      <c r="E77" s="16"/>
      <c r="F77" s="16"/>
      <c r="G77" s="16"/>
      <c r="H77" s="16"/>
      <c r="I77" s="84"/>
      <c r="J77" s="10"/>
      <c r="K77" s="10"/>
      <c r="L77" s="10"/>
    </row>
    <row r="78" spans="1:12" ht="12.75">
      <c r="A78" s="177" t="s">
        <v>132</v>
      </c>
      <c r="B78" s="178"/>
      <c r="C78" s="160" t="s">
        <v>369</v>
      </c>
      <c r="D78" s="182"/>
      <c r="E78" s="182"/>
      <c r="F78" s="182"/>
      <c r="G78" s="182"/>
      <c r="H78" s="182"/>
      <c r="I78" s="162"/>
      <c r="J78" s="10"/>
      <c r="K78" s="10"/>
      <c r="L78" s="10"/>
    </row>
    <row r="79" spans="1:12" ht="12.75">
      <c r="A79" s="95"/>
      <c r="B79" s="20"/>
      <c r="C79" s="165" t="s">
        <v>133</v>
      </c>
      <c r="D79" s="165"/>
      <c r="E79" s="165"/>
      <c r="F79" s="165"/>
      <c r="G79" s="165"/>
      <c r="H79" s="165"/>
      <c r="I79" s="96"/>
      <c r="J79" s="10"/>
      <c r="K79" s="10"/>
      <c r="L79" s="10"/>
    </row>
    <row r="80" spans="1:12" ht="12.75">
      <c r="A80" s="95"/>
      <c r="B80" s="20"/>
      <c r="C80" s="31"/>
      <c r="D80" s="31"/>
      <c r="E80" s="31"/>
      <c r="F80" s="31"/>
      <c r="G80" s="31"/>
      <c r="H80" s="31"/>
      <c r="I80" s="96"/>
      <c r="J80" s="10"/>
      <c r="K80" s="10"/>
      <c r="L80" s="10"/>
    </row>
    <row r="81" spans="1:12" ht="12.75">
      <c r="A81" s="95"/>
      <c r="B81" s="158" t="s">
        <v>134</v>
      </c>
      <c r="C81" s="159"/>
      <c r="D81" s="159"/>
      <c r="E81" s="159"/>
      <c r="F81" s="42"/>
      <c r="G81" s="42"/>
      <c r="H81" s="42"/>
      <c r="I81" s="97"/>
      <c r="J81" s="10"/>
      <c r="K81" s="10"/>
      <c r="L81" s="10"/>
    </row>
    <row r="82" spans="1:12" ht="12.75">
      <c r="A82" s="95"/>
      <c r="B82" s="192" t="s">
        <v>135</v>
      </c>
      <c r="C82" s="193"/>
      <c r="D82" s="193"/>
      <c r="E82" s="193"/>
      <c r="F82" s="193"/>
      <c r="G82" s="193"/>
      <c r="H82" s="193"/>
      <c r="I82" s="194"/>
      <c r="J82" s="10"/>
      <c r="K82" s="10"/>
      <c r="L82" s="10"/>
    </row>
    <row r="83" spans="1:12" ht="12.75">
      <c r="A83" s="95"/>
      <c r="B83" s="192" t="s">
        <v>136</v>
      </c>
      <c r="C83" s="193"/>
      <c r="D83" s="193"/>
      <c r="E83" s="193"/>
      <c r="F83" s="193"/>
      <c r="G83" s="193"/>
      <c r="H83" s="193"/>
      <c r="I83" s="97"/>
      <c r="J83" s="10"/>
      <c r="K83" s="10"/>
      <c r="L83" s="10"/>
    </row>
    <row r="84" spans="1:12" ht="12.75">
      <c r="A84" s="95"/>
      <c r="B84" s="192" t="s">
        <v>137</v>
      </c>
      <c r="C84" s="193"/>
      <c r="D84" s="193"/>
      <c r="E84" s="193"/>
      <c r="F84" s="193"/>
      <c r="G84" s="193"/>
      <c r="H84" s="193"/>
      <c r="I84" s="194"/>
      <c r="J84" s="10"/>
      <c r="K84" s="10"/>
      <c r="L84" s="10"/>
    </row>
    <row r="85" spans="1:12" ht="12.75">
      <c r="A85" s="95"/>
      <c r="B85" s="192" t="s">
        <v>138</v>
      </c>
      <c r="C85" s="193"/>
      <c r="D85" s="193"/>
      <c r="E85" s="193"/>
      <c r="F85" s="193"/>
      <c r="G85" s="193"/>
      <c r="H85" s="193"/>
      <c r="I85" s="194"/>
      <c r="J85" s="10"/>
      <c r="K85" s="10"/>
      <c r="L85" s="10"/>
    </row>
    <row r="86" spans="1:12" ht="12.75">
      <c r="A86" s="95"/>
      <c r="B86" s="98"/>
      <c r="C86" s="99"/>
      <c r="D86" s="99"/>
      <c r="E86" s="99"/>
      <c r="F86" s="99"/>
      <c r="G86" s="99"/>
      <c r="H86" s="99"/>
      <c r="I86" s="100"/>
      <c r="J86" s="10"/>
      <c r="K86" s="10"/>
      <c r="L86" s="10"/>
    </row>
    <row r="87" spans="1:12" ht="13.5" thickBot="1">
      <c r="A87" s="101" t="s">
        <v>52</v>
      </c>
      <c r="B87" s="16"/>
      <c r="C87" s="16"/>
      <c r="D87" s="16"/>
      <c r="E87" s="16"/>
      <c r="F87" s="16"/>
      <c r="G87" s="32"/>
      <c r="H87" s="33"/>
      <c r="I87" s="102"/>
      <c r="J87" s="10"/>
      <c r="K87" s="10"/>
      <c r="L87" s="10"/>
    </row>
    <row r="88" spans="1:12" ht="12.75">
      <c r="A88" s="79"/>
      <c r="B88" s="16"/>
      <c r="C88" s="16"/>
      <c r="D88" s="16"/>
      <c r="E88" s="20" t="s">
        <v>53</v>
      </c>
      <c r="F88" s="88"/>
      <c r="G88" s="195" t="s">
        <v>139</v>
      </c>
      <c r="H88" s="196"/>
      <c r="I88" s="197"/>
      <c r="J88" s="10"/>
      <c r="K88" s="10"/>
      <c r="L88" s="10"/>
    </row>
    <row r="89" spans="1:12" ht="12.75">
      <c r="A89" s="103"/>
      <c r="B89" s="104"/>
      <c r="C89" s="105"/>
      <c r="D89" s="105"/>
      <c r="E89" s="105"/>
      <c r="F89" s="105"/>
      <c r="G89" s="190"/>
      <c r="H89" s="191"/>
      <c r="I89" s="106"/>
      <c r="J89" s="10"/>
      <c r="K89" s="10"/>
      <c r="L89" s="10"/>
    </row>
  </sheetData>
  <sheetProtection/>
  <protectedRanges>
    <protectedRange sqref="E2 H2 C6:D6 C8:D8 C10:D10 C12:I12 C14:D14 F14:I14 C16:I16 C18:I18 C20:I20 C24:G24 C22:F22 C26 I26 I24" name="Range1"/>
    <protectedRange sqref="A32:D32 A30:I30" name="Range1_5"/>
  </protectedRanges>
  <mergeCells count="95">
    <mergeCell ref="A36:D36"/>
    <mergeCell ref="H46:I46"/>
    <mergeCell ref="A22:B22"/>
    <mergeCell ref="H34:I34"/>
    <mergeCell ref="H42:I42"/>
    <mergeCell ref="H40:I40"/>
    <mergeCell ref="H28:I28"/>
    <mergeCell ref="A26:B26"/>
    <mergeCell ref="C20:I20"/>
    <mergeCell ref="C16:I16"/>
    <mergeCell ref="A28:D28"/>
    <mergeCell ref="A24:B24"/>
    <mergeCell ref="A1:C1"/>
    <mergeCell ref="A40:D40"/>
    <mergeCell ref="A10:B11"/>
    <mergeCell ref="C10:D10"/>
    <mergeCell ref="A14:B14"/>
    <mergeCell ref="A16:B16"/>
    <mergeCell ref="A18:B18"/>
    <mergeCell ref="A32:D32"/>
    <mergeCell ref="A20:B20"/>
    <mergeCell ref="A4:I4"/>
    <mergeCell ref="A12:B12"/>
    <mergeCell ref="C12:I12"/>
    <mergeCell ref="A8:B8"/>
    <mergeCell ref="C8:D8"/>
    <mergeCell ref="C14:D14"/>
    <mergeCell ref="A2:D2"/>
    <mergeCell ref="C6:D6"/>
    <mergeCell ref="A6:B6"/>
    <mergeCell ref="F14:I14"/>
    <mergeCell ref="C18:I18"/>
    <mergeCell ref="F71:G71"/>
    <mergeCell ref="B81:E81"/>
    <mergeCell ref="C78:I78"/>
    <mergeCell ref="H74:I74"/>
    <mergeCell ref="C74:E74"/>
    <mergeCell ref="E52:G52"/>
    <mergeCell ref="A52:D52"/>
    <mergeCell ref="E64:G64"/>
    <mergeCell ref="A62:D62"/>
    <mergeCell ref="G22:H22"/>
    <mergeCell ref="E40:G40"/>
    <mergeCell ref="H48:I48"/>
    <mergeCell ref="D24:G24"/>
    <mergeCell ref="D22:F22"/>
    <mergeCell ref="H36:I36"/>
    <mergeCell ref="C35:D35"/>
    <mergeCell ref="F35:G35"/>
    <mergeCell ref="G26:H26"/>
    <mergeCell ref="E28:G28"/>
    <mergeCell ref="G89:H89"/>
    <mergeCell ref="B83:H83"/>
    <mergeCell ref="B84:I84"/>
    <mergeCell ref="B85:I85"/>
    <mergeCell ref="G88:I88"/>
    <mergeCell ref="C72:I72"/>
    <mergeCell ref="B82:I82"/>
    <mergeCell ref="C79:H79"/>
    <mergeCell ref="A72:B72"/>
    <mergeCell ref="H56:I56"/>
    <mergeCell ref="H54:I54"/>
    <mergeCell ref="H62:I62"/>
    <mergeCell ref="A68:D68"/>
    <mergeCell ref="E68:G68"/>
    <mergeCell ref="H68:I68"/>
    <mergeCell ref="E66:G66"/>
    <mergeCell ref="H66:I66"/>
    <mergeCell ref="A64:D64"/>
    <mergeCell ref="A66:D66"/>
    <mergeCell ref="A70:B70"/>
    <mergeCell ref="H32:I32"/>
    <mergeCell ref="E30:G30"/>
    <mergeCell ref="A38:D38"/>
    <mergeCell ref="E38:G38"/>
    <mergeCell ref="H38:I38"/>
    <mergeCell ref="E36:G36"/>
    <mergeCell ref="A34:D34"/>
    <mergeCell ref="E34:G34"/>
    <mergeCell ref="A30:D30"/>
    <mergeCell ref="A78:B78"/>
    <mergeCell ref="A76:B76"/>
    <mergeCell ref="C76:I76"/>
    <mergeCell ref="C71:D71"/>
    <mergeCell ref="A74:B74"/>
    <mergeCell ref="F70:I70"/>
    <mergeCell ref="H64:I64"/>
    <mergeCell ref="C70:D70"/>
    <mergeCell ref="H30:I30"/>
    <mergeCell ref="E32:G32"/>
    <mergeCell ref="H44:I44"/>
    <mergeCell ref="H52:I52"/>
    <mergeCell ref="H60:I60"/>
    <mergeCell ref="E62:G62"/>
    <mergeCell ref="H58:I58"/>
  </mergeCells>
  <conditionalFormatting sqref="H2">
    <cfRule type="cellIs" priority="3" dxfId="0" operator="lessThan" stopIfTrue="1">
      <formula>GENERAL!#REF!</formula>
    </cfRule>
  </conditionalFormatting>
  <conditionalFormatting sqref="H29">
    <cfRule type="cellIs" priority="1" dxfId="3" operator="equal" stopIfTrue="1">
      <formula>"DA"</formula>
    </cfRule>
  </conditionalFormatting>
  <hyperlinks>
    <hyperlink ref="C18" r:id="rId1" display="igh@igh.hr"/>
    <hyperlink ref="C20" r:id="rId2" display="http://www.igh.hr"/>
    <hyperlink ref="C76" r:id="rId3" display="igh@igh.hr"/>
  </hyperlinks>
  <printOptions/>
  <pageMargins left="0.75" right="0.75" top="1" bottom="1" header="0.5" footer="0.5"/>
  <pageSetup horizontalDpi="600" verticalDpi="600" orientation="portrait" paperSize="9" scale="6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="110" zoomScaleSheetLayoutView="110" zoomScalePageLayoutView="0" workbookViewId="0" topLeftCell="A28">
      <selection activeCell="J118" sqref="J118:K119"/>
    </sheetView>
  </sheetViews>
  <sheetFormatPr defaultColWidth="9.140625" defaultRowHeight="12.75"/>
  <cols>
    <col min="1" max="9" width="9.140625" style="45" customWidth="1"/>
    <col min="10" max="10" width="11.8515625" style="45" customWidth="1"/>
    <col min="11" max="11" width="12.57421875" style="45" customWidth="1"/>
    <col min="12" max="16384" width="9.140625" style="45" customWidth="1"/>
  </cols>
  <sheetData>
    <row r="1" spans="1:11" ht="12.75" customHeight="1">
      <c r="A1" s="240" t="s">
        <v>141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41" t="s">
        <v>372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>
      <c r="A3" s="242" t="s">
        <v>343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</row>
    <row r="4" spans="1:11" ht="24">
      <c r="A4" s="245" t="s">
        <v>142</v>
      </c>
      <c r="B4" s="246"/>
      <c r="C4" s="246"/>
      <c r="D4" s="246"/>
      <c r="E4" s="246"/>
      <c r="F4" s="246"/>
      <c r="G4" s="246"/>
      <c r="H4" s="247"/>
      <c r="I4" s="50" t="s">
        <v>144</v>
      </c>
      <c r="J4" s="51" t="s">
        <v>143</v>
      </c>
      <c r="K4" s="52" t="s">
        <v>145</v>
      </c>
    </row>
    <row r="5" spans="1:11" ht="12.75">
      <c r="A5" s="236">
        <v>1</v>
      </c>
      <c r="B5" s="236"/>
      <c r="C5" s="236"/>
      <c r="D5" s="236"/>
      <c r="E5" s="236"/>
      <c r="F5" s="236"/>
      <c r="G5" s="236"/>
      <c r="H5" s="236"/>
      <c r="I5" s="49">
        <v>2</v>
      </c>
      <c r="J5" s="48">
        <v>3</v>
      </c>
      <c r="K5" s="48">
        <v>4</v>
      </c>
    </row>
    <row r="6" spans="1:11" ht="12.75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9"/>
    </row>
    <row r="7" spans="1:11" ht="12.75">
      <c r="A7" s="223" t="s">
        <v>146</v>
      </c>
      <c r="B7" s="224"/>
      <c r="C7" s="224"/>
      <c r="D7" s="224"/>
      <c r="E7" s="224"/>
      <c r="F7" s="224"/>
      <c r="G7" s="224"/>
      <c r="H7" s="230"/>
      <c r="I7" s="3">
        <v>1</v>
      </c>
      <c r="J7" s="6"/>
      <c r="K7" s="6"/>
    </row>
    <row r="8" spans="1:11" ht="12.75">
      <c r="A8" s="207" t="s">
        <v>147</v>
      </c>
      <c r="B8" s="208"/>
      <c r="C8" s="208"/>
      <c r="D8" s="208"/>
      <c r="E8" s="208"/>
      <c r="F8" s="208"/>
      <c r="G8" s="208"/>
      <c r="H8" s="209"/>
      <c r="I8" s="1">
        <v>2</v>
      </c>
      <c r="J8" s="116">
        <f>J9+J16+J26+J35+J39</f>
        <v>467311080</v>
      </c>
      <c r="K8" s="116">
        <f>K9+K16+K26+K35+K39</f>
        <v>453002434</v>
      </c>
    </row>
    <row r="9" spans="1:11" ht="12.75">
      <c r="A9" s="210" t="s">
        <v>232</v>
      </c>
      <c r="B9" s="211"/>
      <c r="C9" s="211"/>
      <c r="D9" s="211"/>
      <c r="E9" s="211"/>
      <c r="F9" s="211"/>
      <c r="G9" s="211"/>
      <c r="H9" s="212"/>
      <c r="I9" s="1">
        <v>3</v>
      </c>
      <c r="J9" s="46">
        <f>SUM(J10:J15)</f>
        <v>6762209</v>
      </c>
      <c r="K9" s="46">
        <f>SUM(K10:K15)</f>
        <v>6565349</v>
      </c>
    </row>
    <row r="10" spans="1:11" ht="12.75">
      <c r="A10" s="210" t="s">
        <v>148</v>
      </c>
      <c r="B10" s="211"/>
      <c r="C10" s="211"/>
      <c r="D10" s="211"/>
      <c r="E10" s="211"/>
      <c r="F10" s="211"/>
      <c r="G10" s="211"/>
      <c r="H10" s="212"/>
      <c r="I10" s="1">
        <v>4</v>
      </c>
      <c r="J10" s="7">
        <v>0</v>
      </c>
      <c r="K10" s="7">
        <v>0</v>
      </c>
    </row>
    <row r="11" spans="1:11" ht="12.75">
      <c r="A11" s="210" t="s">
        <v>149</v>
      </c>
      <c r="B11" s="211"/>
      <c r="C11" s="211"/>
      <c r="D11" s="211"/>
      <c r="E11" s="211"/>
      <c r="F11" s="211"/>
      <c r="G11" s="211"/>
      <c r="H11" s="212"/>
      <c r="I11" s="1">
        <v>5</v>
      </c>
      <c r="J11" s="7">
        <v>2266062</v>
      </c>
      <c r="K11" s="7">
        <v>1589817</v>
      </c>
    </row>
    <row r="12" spans="1:11" ht="12.75">
      <c r="A12" s="210" t="s">
        <v>49</v>
      </c>
      <c r="B12" s="211"/>
      <c r="C12" s="211"/>
      <c r="D12" s="211"/>
      <c r="E12" s="211"/>
      <c r="F12" s="211"/>
      <c r="G12" s="211"/>
      <c r="H12" s="212"/>
      <c r="I12" s="1">
        <v>6</v>
      </c>
      <c r="J12" s="7">
        <v>1844505</v>
      </c>
      <c r="K12" s="7">
        <v>1844505</v>
      </c>
    </row>
    <row r="13" spans="1:11" ht="12.75">
      <c r="A13" s="210" t="s">
        <v>150</v>
      </c>
      <c r="B13" s="211"/>
      <c r="C13" s="211"/>
      <c r="D13" s="211"/>
      <c r="E13" s="211"/>
      <c r="F13" s="211"/>
      <c r="G13" s="211"/>
      <c r="H13" s="212"/>
      <c r="I13" s="1">
        <v>7</v>
      </c>
      <c r="J13" s="7">
        <v>0</v>
      </c>
      <c r="K13" s="7">
        <v>0</v>
      </c>
    </row>
    <row r="14" spans="1:11" ht="12.75">
      <c r="A14" s="210" t="s">
        <v>151</v>
      </c>
      <c r="B14" s="211"/>
      <c r="C14" s="211"/>
      <c r="D14" s="211"/>
      <c r="E14" s="211"/>
      <c r="F14" s="211"/>
      <c r="G14" s="211"/>
      <c r="H14" s="212"/>
      <c r="I14" s="1">
        <v>8</v>
      </c>
      <c r="J14" s="7">
        <v>2651642</v>
      </c>
      <c r="K14" s="7">
        <v>3131027</v>
      </c>
    </row>
    <row r="15" spans="1:11" ht="12.75">
      <c r="A15" s="210" t="s">
        <v>152</v>
      </c>
      <c r="B15" s="211"/>
      <c r="C15" s="211"/>
      <c r="D15" s="211"/>
      <c r="E15" s="211"/>
      <c r="F15" s="211"/>
      <c r="G15" s="211"/>
      <c r="H15" s="212"/>
      <c r="I15" s="1">
        <v>9</v>
      </c>
      <c r="J15" s="7">
        <v>0</v>
      </c>
      <c r="K15" s="7">
        <v>0</v>
      </c>
    </row>
    <row r="16" spans="1:11" ht="12.75">
      <c r="A16" s="210" t="s">
        <v>233</v>
      </c>
      <c r="B16" s="211"/>
      <c r="C16" s="211"/>
      <c r="D16" s="211"/>
      <c r="E16" s="211"/>
      <c r="F16" s="211"/>
      <c r="G16" s="211"/>
      <c r="H16" s="212"/>
      <c r="I16" s="1">
        <v>10</v>
      </c>
      <c r="J16" s="46">
        <f>SUM(J17:J25)</f>
        <v>385893754</v>
      </c>
      <c r="K16" s="46">
        <f>SUM(K17:K25)</f>
        <v>382314539</v>
      </c>
    </row>
    <row r="17" spans="1:11" ht="12.75">
      <c r="A17" s="210" t="s">
        <v>153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109799865</v>
      </c>
      <c r="K17" s="7">
        <v>109781448</v>
      </c>
    </row>
    <row r="18" spans="1:11" ht="12.75">
      <c r="A18" s="210" t="s">
        <v>154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>
        <v>99270095</v>
      </c>
      <c r="K18" s="7">
        <v>96814972</v>
      </c>
    </row>
    <row r="19" spans="1:11" ht="12.75">
      <c r="A19" s="210" t="s">
        <v>155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>
        <v>5988182</v>
      </c>
      <c r="K19" s="7">
        <v>4844415</v>
      </c>
    </row>
    <row r="20" spans="1:11" ht="12.75">
      <c r="A20" s="210" t="s">
        <v>156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v>1295937</v>
      </c>
      <c r="K20" s="7">
        <v>1020787</v>
      </c>
    </row>
    <row r="21" spans="1:11" ht="12.75">
      <c r="A21" s="210" t="s">
        <v>157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>
        <v>0</v>
      </c>
      <c r="K21" s="7">
        <v>0</v>
      </c>
    </row>
    <row r="22" spans="1:11" ht="12.75">
      <c r="A22" s="210" t="s">
        <v>158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>
        <v>170042</v>
      </c>
      <c r="K22" s="7">
        <v>93180</v>
      </c>
    </row>
    <row r="23" spans="1:11" ht="12.75">
      <c r="A23" s="210" t="s">
        <v>159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>
        <v>25967312</v>
      </c>
      <c r="K23" s="7">
        <v>26357430</v>
      </c>
    </row>
    <row r="24" spans="1:11" ht="12.75">
      <c r="A24" s="210" t="s">
        <v>160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>
        <v>364645</v>
      </c>
      <c r="K24" s="7">
        <v>364631</v>
      </c>
    </row>
    <row r="25" spans="1:11" ht="12.75">
      <c r="A25" s="210" t="s">
        <v>161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>
        <v>143037676</v>
      </c>
      <c r="K25" s="7">
        <v>143037676</v>
      </c>
    </row>
    <row r="26" spans="1:11" ht="12.75">
      <c r="A26" s="210" t="s">
        <v>234</v>
      </c>
      <c r="B26" s="211"/>
      <c r="C26" s="211"/>
      <c r="D26" s="211"/>
      <c r="E26" s="211"/>
      <c r="F26" s="211"/>
      <c r="G26" s="211"/>
      <c r="H26" s="212"/>
      <c r="I26" s="1">
        <v>20</v>
      </c>
      <c r="J26" s="46">
        <f>SUM(J27:J34)</f>
        <v>72973690</v>
      </c>
      <c r="K26" s="46">
        <f>SUM(K27:K34)</f>
        <v>62563059</v>
      </c>
    </row>
    <row r="27" spans="1:11" ht="12.75">
      <c r="A27" s="210" t="s">
        <v>162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>
        <v>0</v>
      </c>
      <c r="K27" s="7">
        <v>0</v>
      </c>
    </row>
    <row r="28" spans="1:11" ht="12.75">
      <c r="A28" s="210" t="s">
        <v>163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>
        <v>0</v>
      </c>
      <c r="K28" s="7">
        <v>0</v>
      </c>
    </row>
    <row r="29" spans="1:11" ht="12.75">
      <c r="A29" s="210" t="s">
        <v>164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>
        <v>4146826</v>
      </c>
      <c r="K29" s="7">
        <v>1325248</v>
      </c>
    </row>
    <row r="30" spans="1:11" ht="12.75">
      <c r="A30" s="210" t="s">
        <v>344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>
        <v>0</v>
      </c>
      <c r="K30" s="7">
        <v>0</v>
      </c>
    </row>
    <row r="31" spans="1:11" ht="12.75">
      <c r="A31" s="210" t="s">
        <v>165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>
        <v>687762</v>
      </c>
      <c r="K31" s="7">
        <v>687762</v>
      </c>
    </row>
    <row r="32" spans="1:11" ht="12.75">
      <c r="A32" s="210" t="s">
        <v>166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>
        <v>27900564</v>
      </c>
      <c r="K32" s="7">
        <v>27633117</v>
      </c>
    </row>
    <row r="33" spans="1:11" ht="12.75">
      <c r="A33" s="210" t="s">
        <v>167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>
        <v>3099152</v>
      </c>
      <c r="K33" s="7">
        <v>3110546</v>
      </c>
    </row>
    <row r="34" spans="1:11" ht="12.75">
      <c r="A34" s="210" t="s">
        <v>168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>
        <v>37139386</v>
      </c>
      <c r="K34" s="7">
        <v>29806386</v>
      </c>
    </row>
    <row r="35" spans="1:11" ht="12.75">
      <c r="A35" s="210" t="s">
        <v>235</v>
      </c>
      <c r="B35" s="211"/>
      <c r="C35" s="211"/>
      <c r="D35" s="211"/>
      <c r="E35" s="211"/>
      <c r="F35" s="211"/>
      <c r="G35" s="211"/>
      <c r="H35" s="212"/>
      <c r="I35" s="1">
        <v>29</v>
      </c>
      <c r="J35" s="46">
        <f>SUM(J36:J38)</f>
        <v>1681427</v>
      </c>
      <c r="K35" s="46">
        <f>SUM(K36:K38)</f>
        <v>1559487</v>
      </c>
    </row>
    <row r="36" spans="1:11" ht="12.75">
      <c r="A36" s="210" t="s">
        <v>169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>
        <v>0</v>
      </c>
      <c r="K36" s="7">
        <v>0</v>
      </c>
    </row>
    <row r="37" spans="1:11" ht="12.75">
      <c r="A37" s="210" t="s">
        <v>170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>
        <v>1665320</v>
      </c>
      <c r="K37" s="7">
        <v>1559487</v>
      </c>
    </row>
    <row r="38" spans="1:11" ht="12.75">
      <c r="A38" s="210" t="s">
        <v>171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>
        <v>16107</v>
      </c>
      <c r="K38" s="7">
        <v>0</v>
      </c>
    </row>
    <row r="39" spans="1:11" ht="12.75">
      <c r="A39" s="210" t="s">
        <v>172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/>
      <c r="K39" s="7"/>
    </row>
    <row r="40" spans="1:11" ht="12.75">
      <c r="A40" s="207" t="s">
        <v>173</v>
      </c>
      <c r="B40" s="208"/>
      <c r="C40" s="208"/>
      <c r="D40" s="208"/>
      <c r="E40" s="208"/>
      <c r="F40" s="208"/>
      <c r="G40" s="208"/>
      <c r="H40" s="209"/>
      <c r="I40" s="1">
        <v>34</v>
      </c>
      <c r="J40" s="116">
        <f>J41+J49+J56+J64</f>
        <v>287023530</v>
      </c>
      <c r="K40" s="116">
        <f>K41+K49+K56+K64</f>
        <v>267721002</v>
      </c>
    </row>
    <row r="41" spans="1:11" ht="12.75">
      <c r="A41" s="210" t="s">
        <v>236</v>
      </c>
      <c r="B41" s="211"/>
      <c r="C41" s="211"/>
      <c r="D41" s="211"/>
      <c r="E41" s="211"/>
      <c r="F41" s="211"/>
      <c r="G41" s="211"/>
      <c r="H41" s="212"/>
      <c r="I41" s="1">
        <v>35</v>
      </c>
      <c r="J41" s="46">
        <f>SUM(J42:J48)</f>
        <v>205359483</v>
      </c>
      <c r="K41" s="46">
        <f>SUM(K42:K48)</f>
        <v>197812966</v>
      </c>
    </row>
    <row r="42" spans="1:11" ht="12.75">
      <c r="A42" s="210" t="s">
        <v>174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v>0</v>
      </c>
      <c r="K42" s="7">
        <v>0</v>
      </c>
    </row>
    <row r="43" spans="1:11" ht="12.75">
      <c r="A43" s="210" t="s">
        <v>175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>
        <v>88724385</v>
      </c>
      <c r="K43" s="7">
        <v>89166323</v>
      </c>
    </row>
    <row r="44" spans="1:11" ht="12.75">
      <c r="A44" s="210" t="s">
        <v>176</v>
      </c>
      <c r="B44" s="211"/>
      <c r="C44" s="211"/>
      <c r="D44" s="211"/>
      <c r="E44" s="211"/>
      <c r="F44" s="211"/>
      <c r="G44" s="211"/>
      <c r="H44" s="212"/>
      <c r="I44" s="1">
        <v>38</v>
      </c>
      <c r="J44" s="7">
        <v>147746</v>
      </c>
      <c r="K44" s="7">
        <v>147746</v>
      </c>
    </row>
    <row r="45" spans="1:11" ht="12.75">
      <c r="A45" s="210" t="s">
        <v>177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>
        <v>568162</v>
      </c>
      <c r="K45" s="7">
        <v>568162</v>
      </c>
    </row>
    <row r="46" spans="1:11" ht="12.75">
      <c r="A46" s="210" t="s">
        <v>178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>
        <v>0</v>
      </c>
      <c r="K46" s="7">
        <v>0</v>
      </c>
    </row>
    <row r="47" spans="1:11" ht="12.75">
      <c r="A47" s="210" t="s">
        <v>179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>
        <v>115919190</v>
      </c>
      <c r="K47" s="7">
        <v>107930735</v>
      </c>
    </row>
    <row r="48" spans="1:11" ht="12.75">
      <c r="A48" s="210" t="s">
        <v>180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>
        <v>0</v>
      </c>
      <c r="K48" s="7">
        <v>0</v>
      </c>
    </row>
    <row r="49" spans="1:11" ht="12.75">
      <c r="A49" s="210" t="s">
        <v>237</v>
      </c>
      <c r="B49" s="211"/>
      <c r="C49" s="211"/>
      <c r="D49" s="211"/>
      <c r="E49" s="211"/>
      <c r="F49" s="211"/>
      <c r="G49" s="211"/>
      <c r="H49" s="212"/>
      <c r="I49" s="1">
        <v>43</v>
      </c>
      <c r="J49" s="46">
        <f>SUM(J50:J55)</f>
        <v>70080057</v>
      </c>
      <c r="K49" s="46">
        <f>SUM(K50:K55)</f>
        <v>61423106</v>
      </c>
    </row>
    <row r="50" spans="1:11" ht="12.75">
      <c r="A50" s="210" t="s">
        <v>181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>
        <v>264654</v>
      </c>
      <c r="K50" s="7">
        <v>108653</v>
      </c>
    </row>
    <row r="51" spans="1:11" ht="12.75">
      <c r="A51" s="210" t="s">
        <v>182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62016909</v>
      </c>
      <c r="K51" s="7">
        <v>55186185</v>
      </c>
    </row>
    <row r="52" spans="1:11" ht="12.75">
      <c r="A52" s="210" t="s">
        <v>183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>
        <v>0</v>
      </c>
      <c r="K52" s="7">
        <v>0</v>
      </c>
    </row>
    <row r="53" spans="1:11" ht="12.75">
      <c r="A53" s="210" t="s">
        <v>184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>
        <v>837709</v>
      </c>
      <c r="K53" s="7">
        <v>745519</v>
      </c>
    </row>
    <row r="54" spans="1:11" ht="12.75">
      <c r="A54" s="210" t="s">
        <v>185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v>3799898</v>
      </c>
      <c r="K54" s="7">
        <v>2059399</v>
      </c>
    </row>
    <row r="55" spans="1:11" ht="12.75">
      <c r="A55" s="210" t="s">
        <v>186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>
        <v>3160887</v>
      </c>
      <c r="K55" s="7">
        <v>3323350</v>
      </c>
    </row>
    <row r="56" spans="1:11" ht="12.75">
      <c r="A56" s="210" t="s">
        <v>238</v>
      </c>
      <c r="B56" s="211"/>
      <c r="C56" s="211"/>
      <c r="D56" s="211"/>
      <c r="E56" s="211"/>
      <c r="F56" s="211"/>
      <c r="G56" s="211"/>
      <c r="H56" s="212"/>
      <c r="I56" s="1">
        <v>50</v>
      </c>
      <c r="J56" s="46">
        <f>SUM(J57:J63)</f>
        <v>4673207</v>
      </c>
      <c r="K56" s="46">
        <f>SUM(K57:K63)</f>
        <v>5887934</v>
      </c>
    </row>
    <row r="57" spans="1:11" ht="12.75">
      <c r="A57" s="210" t="s">
        <v>162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>
        <v>0</v>
      </c>
      <c r="K57" s="7">
        <v>0</v>
      </c>
    </row>
    <row r="58" spans="1:11" ht="12.75">
      <c r="A58" s="210" t="s">
        <v>163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>
        <v>0</v>
      </c>
      <c r="K58" s="7">
        <v>10000</v>
      </c>
    </row>
    <row r="59" spans="1:11" ht="12.75">
      <c r="A59" s="210" t="s">
        <v>164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>
        <v>0</v>
      </c>
      <c r="K59" s="7">
        <v>0</v>
      </c>
    </row>
    <row r="60" spans="1:11" ht="12.75">
      <c r="A60" s="210" t="s">
        <v>344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>
        <v>0</v>
      </c>
      <c r="K60" s="7">
        <v>0</v>
      </c>
    </row>
    <row r="61" spans="1:11" ht="12.75">
      <c r="A61" s="210" t="s">
        <v>165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>
        <v>0</v>
      </c>
      <c r="K61" s="7">
        <v>0</v>
      </c>
    </row>
    <row r="62" spans="1:11" ht="12.75">
      <c r="A62" s="210" t="s">
        <v>166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>
        <v>3310380</v>
      </c>
      <c r="K62" s="7">
        <v>5822234</v>
      </c>
    </row>
    <row r="63" spans="1:11" ht="12.75">
      <c r="A63" s="210" t="s">
        <v>187</v>
      </c>
      <c r="B63" s="211"/>
      <c r="C63" s="211"/>
      <c r="D63" s="211"/>
      <c r="E63" s="211"/>
      <c r="F63" s="211"/>
      <c r="G63" s="211"/>
      <c r="H63" s="212"/>
      <c r="I63" s="1">
        <v>57</v>
      </c>
      <c r="J63" s="7">
        <v>1362827</v>
      </c>
      <c r="K63" s="7">
        <v>55700</v>
      </c>
    </row>
    <row r="64" spans="1:11" ht="12.75">
      <c r="A64" s="210" t="s">
        <v>188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6910783</v>
      </c>
      <c r="K64" s="7">
        <v>2596996</v>
      </c>
    </row>
    <row r="65" spans="1:11" ht="12.75">
      <c r="A65" s="207" t="s">
        <v>345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8979013</v>
      </c>
      <c r="K65" s="7">
        <v>14626732</v>
      </c>
    </row>
    <row r="66" spans="1:11" ht="12.75">
      <c r="A66" s="207" t="s">
        <v>189</v>
      </c>
      <c r="B66" s="208"/>
      <c r="C66" s="208"/>
      <c r="D66" s="208"/>
      <c r="E66" s="208"/>
      <c r="F66" s="208"/>
      <c r="G66" s="208"/>
      <c r="H66" s="209"/>
      <c r="I66" s="1">
        <v>60</v>
      </c>
      <c r="J66" s="46">
        <f>J7+J8+J40+J65</f>
        <v>763313623</v>
      </c>
      <c r="K66" s="46">
        <f>K7+K8+K40+K65</f>
        <v>735350168</v>
      </c>
    </row>
    <row r="67" spans="1:11" ht="12.75">
      <c r="A67" s="231" t="s">
        <v>190</v>
      </c>
      <c r="B67" s="232"/>
      <c r="C67" s="232"/>
      <c r="D67" s="232"/>
      <c r="E67" s="232"/>
      <c r="F67" s="232"/>
      <c r="G67" s="232"/>
      <c r="H67" s="233"/>
      <c r="I67" s="4">
        <v>61</v>
      </c>
      <c r="J67" s="8">
        <v>40731657</v>
      </c>
      <c r="K67" s="8">
        <v>41412117</v>
      </c>
    </row>
    <row r="68" spans="1:11" ht="12.75">
      <c r="A68" s="219" t="s">
        <v>191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5"/>
    </row>
    <row r="69" spans="1:11" ht="12.75">
      <c r="A69" s="223" t="s">
        <v>192</v>
      </c>
      <c r="B69" s="224"/>
      <c r="C69" s="224"/>
      <c r="D69" s="224"/>
      <c r="E69" s="224"/>
      <c r="F69" s="224"/>
      <c r="G69" s="224"/>
      <c r="H69" s="230"/>
      <c r="I69" s="3">
        <v>62</v>
      </c>
      <c r="J69" s="120">
        <f>J70+J71+J72+J78+J79+J82+J85</f>
        <v>100311797</v>
      </c>
      <c r="K69" s="120">
        <f>K70+K71+K72+K78+K79+K82+K85</f>
        <v>80075225</v>
      </c>
    </row>
    <row r="70" spans="1:11" ht="12.75">
      <c r="A70" s="210" t="s">
        <v>193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116604710</v>
      </c>
      <c r="K70" s="7">
        <v>116604710</v>
      </c>
    </row>
    <row r="71" spans="1:11" ht="12.75">
      <c r="A71" s="210" t="s">
        <v>194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>
        <v>0</v>
      </c>
      <c r="K71" s="7">
        <v>0</v>
      </c>
    </row>
    <row r="72" spans="1:11" ht="12.75">
      <c r="A72" s="210" t="s">
        <v>195</v>
      </c>
      <c r="B72" s="211"/>
      <c r="C72" s="211"/>
      <c r="D72" s="211"/>
      <c r="E72" s="211"/>
      <c r="F72" s="211"/>
      <c r="G72" s="211"/>
      <c r="H72" s="212"/>
      <c r="I72" s="1">
        <v>65</v>
      </c>
      <c r="J72" s="46">
        <f>J73+J74-J75+J76+J77</f>
        <v>-2369900</v>
      </c>
      <c r="K72" s="46">
        <f>K73+K74-K75+K76+K77</f>
        <v>-1565980</v>
      </c>
    </row>
    <row r="73" spans="1:11" ht="12.75">
      <c r="A73" s="210" t="s">
        <v>196</v>
      </c>
      <c r="B73" s="211"/>
      <c r="C73" s="211"/>
      <c r="D73" s="211"/>
      <c r="E73" s="211"/>
      <c r="F73" s="211"/>
      <c r="G73" s="211"/>
      <c r="H73" s="212"/>
      <c r="I73" s="1">
        <v>66</v>
      </c>
      <c r="J73" s="7"/>
      <c r="K73" s="7"/>
    </row>
    <row r="74" spans="1:11" ht="12.75">
      <c r="A74" s="210" t="s">
        <v>197</v>
      </c>
      <c r="B74" s="211"/>
      <c r="C74" s="211"/>
      <c r="D74" s="211"/>
      <c r="E74" s="211"/>
      <c r="F74" s="211"/>
      <c r="G74" s="211"/>
      <c r="H74" s="212"/>
      <c r="I74" s="1">
        <v>67</v>
      </c>
      <c r="J74" s="7">
        <v>1446309</v>
      </c>
      <c r="K74" s="7">
        <v>1446309</v>
      </c>
    </row>
    <row r="75" spans="1:11" ht="12.75">
      <c r="A75" s="210" t="s">
        <v>198</v>
      </c>
      <c r="B75" s="211"/>
      <c r="C75" s="211"/>
      <c r="D75" s="211"/>
      <c r="E75" s="211"/>
      <c r="F75" s="211"/>
      <c r="G75" s="211"/>
      <c r="H75" s="212"/>
      <c r="I75" s="1">
        <v>68</v>
      </c>
      <c r="J75" s="7">
        <v>3816209</v>
      </c>
      <c r="K75" s="7">
        <v>3816209</v>
      </c>
    </row>
    <row r="76" spans="1:11" ht="12.75">
      <c r="A76" s="210" t="s">
        <v>199</v>
      </c>
      <c r="B76" s="211"/>
      <c r="C76" s="211"/>
      <c r="D76" s="211"/>
      <c r="E76" s="211"/>
      <c r="F76" s="211"/>
      <c r="G76" s="211"/>
      <c r="H76" s="212"/>
      <c r="I76" s="1">
        <v>69</v>
      </c>
      <c r="J76" s="7">
        <v>0</v>
      </c>
      <c r="K76" s="7">
        <v>0</v>
      </c>
    </row>
    <row r="77" spans="1:11" ht="12.75">
      <c r="A77" s="210" t="s">
        <v>200</v>
      </c>
      <c r="B77" s="211"/>
      <c r="C77" s="211"/>
      <c r="D77" s="211"/>
      <c r="E77" s="211"/>
      <c r="F77" s="211"/>
      <c r="G77" s="211"/>
      <c r="H77" s="212"/>
      <c r="I77" s="1">
        <v>70</v>
      </c>
      <c r="J77" s="7">
        <v>0</v>
      </c>
      <c r="K77" s="7">
        <v>803920</v>
      </c>
    </row>
    <row r="78" spans="1:11" ht="12.75">
      <c r="A78" s="210" t="s">
        <v>201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>
        <f>136114682+193074</f>
        <v>136307756</v>
      </c>
      <c r="K78" s="7">
        <f>136114682+49425</f>
        <v>136164107</v>
      </c>
    </row>
    <row r="79" spans="1:11" ht="12.75">
      <c r="A79" s="210" t="s">
        <v>202</v>
      </c>
      <c r="B79" s="211"/>
      <c r="C79" s="211"/>
      <c r="D79" s="211"/>
      <c r="E79" s="211"/>
      <c r="F79" s="211"/>
      <c r="G79" s="211"/>
      <c r="H79" s="212"/>
      <c r="I79" s="1">
        <v>72</v>
      </c>
      <c r="J79" s="46">
        <f>J80-J81</f>
        <v>-156698339</v>
      </c>
      <c r="K79" s="46">
        <f>K80-K81</f>
        <v>-155135857</v>
      </c>
    </row>
    <row r="80" spans="1:11" ht="12.75">
      <c r="A80" s="227" t="s">
        <v>203</v>
      </c>
      <c r="B80" s="228"/>
      <c r="C80" s="228"/>
      <c r="D80" s="228"/>
      <c r="E80" s="228"/>
      <c r="F80" s="228"/>
      <c r="G80" s="228"/>
      <c r="H80" s="229"/>
      <c r="I80" s="1">
        <v>73</v>
      </c>
      <c r="J80" s="7"/>
      <c r="K80" s="7"/>
    </row>
    <row r="81" spans="1:11" ht="12.75">
      <c r="A81" s="227" t="s">
        <v>204</v>
      </c>
      <c r="B81" s="228"/>
      <c r="C81" s="228"/>
      <c r="D81" s="228"/>
      <c r="E81" s="228"/>
      <c r="F81" s="228"/>
      <c r="G81" s="228"/>
      <c r="H81" s="229"/>
      <c r="I81" s="1">
        <v>74</v>
      </c>
      <c r="J81" s="7">
        <v>156698339</v>
      </c>
      <c r="K81" s="7">
        <v>155135857</v>
      </c>
    </row>
    <row r="82" spans="1:11" ht="12.75">
      <c r="A82" s="210" t="s">
        <v>205</v>
      </c>
      <c r="B82" s="211"/>
      <c r="C82" s="211"/>
      <c r="D82" s="211"/>
      <c r="E82" s="211"/>
      <c r="F82" s="211"/>
      <c r="G82" s="211"/>
      <c r="H82" s="212"/>
      <c r="I82" s="1">
        <v>75</v>
      </c>
      <c r="J82" s="46">
        <f>J83-J84</f>
        <v>5130844</v>
      </c>
      <c r="K82" s="46">
        <f>K83-K84</f>
        <v>-17054350</v>
      </c>
    </row>
    <row r="83" spans="1:11" ht="12.75">
      <c r="A83" s="227" t="s">
        <v>206</v>
      </c>
      <c r="B83" s="228"/>
      <c r="C83" s="228"/>
      <c r="D83" s="228"/>
      <c r="E83" s="228"/>
      <c r="F83" s="228"/>
      <c r="G83" s="228"/>
      <c r="H83" s="229"/>
      <c r="I83" s="1">
        <v>76</v>
      </c>
      <c r="J83" s="7">
        <v>5130844</v>
      </c>
      <c r="K83" s="7"/>
    </row>
    <row r="84" spans="1:11" ht="12.75">
      <c r="A84" s="227" t="s">
        <v>207</v>
      </c>
      <c r="B84" s="228"/>
      <c r="C84" s="228"/>
      <c r="D84" s="228"/>
      <c r="E84" s="228"/>
      <c r="F84" s="228"/>
      <c r="G84" s="228"/>
      <c r="H84" s="229"/>
      <c r="I84" s="1">
        <v>77</v>
      </c>
      <c r="J84" s="7">
        <v>0</v>
      </c>
      <c r="K84" s="7">
        <v>17054350</v>
      </c>
    </row>
    <row r="85" spans="1:11" ht="12.75">
      <c r="A85" s="210" t="s">
        <v>208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>
        <v>1336726</v>
      </c>
      <c r="K85" s="7">
        <v>1062595</v>
      </c>
    </row>
    <row r="86" spans="1:11" ht="12.75">
      <c r="A86" s="207" t="s">
        <v>239</v>
      </c>
      <c r="B86" s="208"/>
      <c r="C86" s="208"/>
      <c r="D86" s="208"/>
      <c r="E86" s="208"/>
      <c r="F86" s="208"/>
      <c r="G86" s="208"/>
      <c r="H86" s="209"/>
      <c r="I86" s="1">
        <v>79</v>
      </c>
      <c r="J86" s="116">
        <f>SUM(J87:J89)</f>
        <v>13087824</v>
      </c>
      <c r="K86" s="116">
        <f>SUM(K87:K89)</f>
        <v>13057885</v>
      </c>
    </row>
    <row r="87" spans="1:11" ht="12.75">
      <c r="A87" s="210" t="s">
        <v>209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>
        <v>1701268</v>
      </c>
      <c r="K87" s="7">
        <v>1701268</v>
      </c>
    </row>
    <row r="88" spans="1:11" ht="12.75">
      <c r="A88" s="210" t="s">
        <v>210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>
        <v>0</v>
      </c>
      <c r="K88" s="7">
        <v>0</v>
      </c>
    </row>
    <row r="89" spans="1:11" ht="12.75">
      <c r="A89" s="210" t="s">
        <v>211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>
        <v>11386556</v>
      </c>
      <c r="K89" s="7">
        <v>11356617</v>
      </c>
    </row>
    <row r="90" spans="1:11" ht="12.75">
      <c r="A90" s="207" t="s">
        <v>240</v>
      </c>
      <c r="B90" s="208"/>
      <c r="C90" s="208"/>
      <c r="D90" s="208"/>
      <c r="E90" s="208"/>
      <c r="F90" s="208"/>
      <c r="G90" s="208"/>
      <c r="H90" s="209"/>
      <c r="I90" s="1">
        <v>83</v>
      </c>
      <c r="J90" s="116">
        <f>SUM(J91:J99)</f>
        <v>392203712</v>
      </c>
      <c r="K90" s="116">
        <f>SUM(K91:K99)</f>
        <v>384584139</v>
      </c>
    </row>
    <row r="91" spans="1:11" ht="12.75">
      <c r="A91" s="210" t="s">
        <v>212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>
        <v>548081</v>
      </c>
      <c r="K91" s="7">
        <v>456735</v>
      </c>
    </row>
    <row r="92" spans="1:11" ht="12.75">
      <c r="A92" s="210" t="s">
        <v>213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>
        <v>71280</v>
      </c>
      <c r="K92" s="7">
        <v>71280</v>
      </c>
    </row>
    <row r="93" spans="1:11" ht="12.75">
      <c r="A93" s="210" t="s">
        <v>214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>
        <v>319742710</v>
      </c>
      <c r="K93" s="7">
        <v>316312222</v>
      </c>
    </row>
    <row r="94" spans="1:11" ht="12.75">
      <c r="A94" s="210" t="s">
        <v>215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>
        <v>0</v>
      </c>
      <c r="K94" s="7">
        <v>0</v>
      </c>
    </row>
    <row r="95" spans="1:11" ht="12.75">
      <c r="A95" s="210" t="s">
        <v>216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>
        <f>24084913-186109</f>
        <v>23898804</v>
      </c>
      <c r="K95" s="7">
        <v>20449160</v>
      </c>
    </row>
    <row r="96" spans="1:11" ht="12.75">
      <c r="A96" s="210" t="s">
        <v>217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>
        <v>0</v>
      </c>
      <c r="K96" s="7">
        <v>0</v>
      </c>
    </row>
    <row r="97" spans="1:11" ht="12.75">
      <c r="A97" s="210" t="s">
        <v>346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>
        <v>186109</v>
      </c>
      <c r="K97" s="7">
        <v>155090</v>
      </c>
    </row>
    <row r="98" spans="1:11" ht="12.75">
      <c r="A98" s="210" t="s">
        <v>219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>
        <v>13728052</v>
      </c>
      <c r="K98" s="7">
        <v>13110976</v>
      </c>
    </row>
    <row r="99" spans="1:11" ht="12.75">
      <c r="A99" s="210" t="s">
        <v>220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>
        <v>34028676</v>
      </c>
      <c r="K99" s="7">
        <v>34028676</v>
      </c>
    </row>
    <row r="100" spans="1:11" ht="12.75">
      <c r="A100" s="207" t="s">
        <v>241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116">
        <f>SUM(J101:J112)</f>
        <v>243217276</v>
      </c>
      <c r="K100" s="116">
        <f>SUM(K101:K112)</f>
        <v>238793785</v>
      </c>
    </row>
    <row r="101" spans="1:11" ht="12.75" customHeight="1">
      <c r="A101" s="210" t="s">
        <v>212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>
        <v>182693</v>
      </c>
      <c r="K101" s="7">
        <v>182693</v>
      </c>
    </row>
    <row r="102" spans="1:11" ht="12.75" customHeight="1">
      <c r="A102" s="210" t="s">
        <v>213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>
        <v>3142722</v>
      </c>
      <c r="K102" s="7">
        <v>3059674</v>
      </c>
    </row>
    <row r="103" spans="1:11" ht="12.75" customHeight="1">
      <c r="A103" s="210" t="s">
        <v>214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>
        <v>88876629</v>
      </c>
      <c r="K103" s="7">
        <v>81478572</v>
      </c>
    </row>
    <row r="104" spans="1:11" ht="12.75" customHeight="1">
      <c r="A104" s="210" t="s">
        <v>215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>
        <v>2794099</v>
      </c>
      <c r="K104" s="7">
        <v>3217027</v>
      </c>
    </row>
    <row r="105" spans="1:11" ht="12.75" customHeight="1">
      <c r="A105" s="210" t="s">
        <v>216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f>32335066-79651</f>
        <v>32255415</v>
      </c>
      <c r="K105" s="7">
        <v>35664380</v>
      </c>
    </row>
    <row r="106" spans="1:11" ht="12.75" customHeight="1">
      <c r="A106" s="210" t="s">
        <v>217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>
        <v>70973241</v>
      </c>
      <c r="K106" s="7">
        <v>70973241</v>
      </c>
    </row>
    <row r="107" spans="1:11" ht="12.75" customHeight="1">
      <c r="A107" s="210" t="s">
        <v>218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>
        <v>79651</v>
      </c>
      <c r="K107" s="7">
        <v>78430</v>
      </c>
    </row>
    <row r="108" spans="1:11" ht="12.75">
      <c r="A108" s="210" t="s">
        <v>221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v>9768221</v>
      </c>
      <c r="K108" s="7">
        <v>9365026</v>
      </c>
    </row>
    <row r="109" spans="1:11" ht="12.75">
      <c r="A109" s="210" t="s">
        <v>347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v>15298981</v>
      </c>
      <c r="K109" s="7">
        <v>14278022</v>
      </c>
    </row>
    <row r="110" spans="1:11" ht="12.75">
      <c r="A110" s="210" t="s">
        <v>222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>
        <v>1765024</v>
      </c>
      <c r="K110" s="7">
        <v>1765024</v>
      </c>
    </row>
    <row r="111" spans="1:11" ht="12.75">
      <c r="A111" s="210" t="s">
        <v>223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>
        <v>0</v>
      </c>
      <c r="K111" s="7">
        <v>0</v>
      </c>
    </row>
    <row r="112" spans="1:11" ht="12.75">
      <c r="A112" s="210" t="s">
        <v>224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>
        <f>18080602-2</f>
        <v>18080600</v>
      </c>
      <c r="K112" s="7">
        <v>18731696</v>
      </c>
    </row>
    <row r="113" spans="1:11" ht="12.75">
      <c r="A113" s="207" t="s">
        <v>225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14493014</v>
      </c>
      <c r="K113" s="7">
        <v>18839134</v>
      </c>
    </row>
    <row r="114" spans="1:11" ht="12.75">
      <c r="A114" s="207" t="s">
        <v>348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46">
        <f>J69+J86+J90+J100+J113</f>
        <v>763313623</v>
      </c>
      <c r="K114" s="46">
        <f>K69+K86+K90+K100+K113</f>
        <v>735350168</v>
      </c>
    </row>
    <row r="115" spans="1:11" ht="12.75">
      <c r="A115" s="216" t="s">
        <v>226</v>
      </c>
      <c r="B115" s="217"/>
      <c r="C115" s="217"/>
      <c r="D115" s="217"/>
      <c r="E115" s="217"/>
      <c r="F115" s="217"/>
      <c r="G115" s="217"/>
      <c r="H115" s="218"/>
      <c r="I115" s="2">
        <v>108</v>
      </c>
      <c r="J115" s="8">
        <v>40731657</v>
      </c>
      <c r="K115" s="8">
        <f>K67</f>
        <v>41412117</v>
      </c>
    </row>
    <row r="116" spans="1:11" ht="12.75">
      <c r="A116" s="219" t="s">
        <v>227</v>
      </c>
      <c r="B116" s="220"/>
      <c r="C116" s="220"/>
      <c r="D116" s="220"/>
      <c r="E116" s="220"/>
      <c r="F116" s="220"/>
      <c r="G116" s="220"/>
      <c r="H116" s="220"/>
      <c r="I116" s="221"/>
      <c r="J116" s="221"/>
      <c r="K116" s="222"/>
    </row>
    <row r="117" spans="1:11" ht="12.75">
      <c r="A117" s="223" t="s">
        <v>228</v>
      </c>
      <c r="B117" s="224"/>
      <c r="C117" s="224"/>
      <c r="D117" s="224"/>
      <c r="E117" s="224"/>
      <c r="F117" s="224"/>
      <c r="G117" s="224"/>
      <c r="H117" s="224"/>
      <c r="I117" s="225"/>
      <c r="J117" s="225"/>
      <c r="K117" s="226"/>
    </row>
    <row r="118" spans="1:11" ht="12.75">
      <c r="A118" s="210" t="s">
        <v>229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>
        <f>J69-J85</f>
        <v>98975071</v>
      </c>
      <c r="K118" s="7">
        <f>K69-K119</f>
        <v>79012630</v>
      </c>
    </row>
    <row r="119" spans="1:11" ht="12.75">
      <c r="A119" s="213" t="s">
        <v>230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>
        <f>J85</f>
        <v>1336726</v>
      </c>
      <c r="K119" s="8">
        <f>K85</f>
        <v>1062595</v>
      </c>
    </row>
  </sheetData>
  <sheetProtection/>
  <mergeCells count="119">
    <mergeCell ref="A29:H29"/>
    <mergeCell ref="A7:H7"/>
    <mergeCell ref="A8:H8"/>
    <mergeCell ref="A14:H14"/>
    <mergeCell ref="A11:H11"/>
    <mergeCell ref="A12:H12"/>
    <mergeCell ref="A5:H5"/>
    <mergeCell ref="A6:K6"/>
    <mergeCell ref="A1:K1"/>
    <mergeCell ref="A2:K2"/>
    <mergeCell ref="A3:K3"/>
    <mergeCell ref="A4:H4"/>
    <mergeCell ref="A39:H39"/>
    <mergeCell ref="A40:H40"/>
    <mergeCell ref="A41:H41"/>
    <mergeCell ref="A9:H9"/>
    <mergeCell ref="A10:H10"/>
    <mergeCell ref="A13:H13"/>
    <mergeCell ref="A22:H22"/>
    <mergeCell ref="A27:H27"/>
    <mergeCell ref="A32:H32"/>
    <mergeCell ref="A31:H31"/>
    <mergeCell ref="A51:H51"/>
    <mergeCell ref="A53:H53"/>
    <mergeCell ref="A54:H54"/>
    <mergeCell ref="A37:H37"/>
    <mergeCell ref="A38:H38"/>
    <mergeCell ref="A43:H43"/>
    <mergeCell ref="A44:H44"/>
    <mergeCell ref="A46:H46"/>
    <mergeCell ref="A42:H42"/>
    <mergeCell ref="A45:H45"/>
    <mergeCell ref="A49:H49"/>
    <mergeCell ref="A50:H50"/>
    <mergeCell ref="A47:H47"/>
    <mergeCell ref="A48:H48"/>
    <mergeCell ref="A15:H15"/>
    <mergeCell ref="A16:H16"/>
    <mergeCell ref="A19:H19"/>
    <mergeCell ref="A26:H26"/>
    <mergeCell ref="A24:H24"/>
    <mergeCell ref="A25:H25"/>
    <mergeCell ref="A17:H17"/>
    <mergeCell ref="A18:H18"/>
    <mergeCell ref="A20:H20"/>
    <mergeCell ref="A21:H21"/>
    <mergeCell ref="A70:H70"/>
    <mergeCell ref="A67:H67"/>
    <mergeCell ref="A68:K68"/>
    <mergeCell ref="A23:H23"/>
    <mergeCell ref="A33:H33"/>
    <mergeCell ref="A30:H30"/>
    <mergeCell ref="A35:H35"/>
    <mergeCell ref="A36:H36"/>
    <mergeCell ref="A28:H28"/>
    <mergeCell ref="A34:H34"/>
    <mergeCell ref="A64:H64"/>
    <mergeCell ref="A76:H76"/>
    <mergeCell ref="A75:H75"/>
    <mergeCell ref="A73:H73"/>
    <mergeCell ref="A74:H74"/>
    <mergeCell ref="A72:H72"/>
    <mergeCell ref="A65:H65"/>
    <mergeCell ref="A66:H66"/>
    <mergeCell ref="A71:H71"/>
    <mergeCell ref="A69:H69"/>
    <mergeCell ref="A56:H56"/>
    <mergeCell ref="A52:H52"/>
    <mergeCell ref="A57:H57"/>
    <mergeCell ref="A63:H63"/>
    <mergeCell ref="A61:H61"/>
    <mergeCell ref="A62:H62"/>
    <mergeCell ref="A60:H60"/>
    <mergeCell ref="A59:H59"/>
    <mergeCell ref="A55:H55"/>
    <mergeCell ref="A58:H58"/>
    <mergeCell ref="A79:H79"/>
    <mergeCell ref="A98:H98"/>
    <mergeCell ref="A93:H93"/>
    <mergeCell ref="A107:H107"/>
    <mergeCell ref="A106:H106"/>
    <mergeCell ref="A101:H101"/>
    <mergeCell ref="A102:H102"/>
    <mergeCell ref="A96:H96"/>
    <mergeCell ref="A100:H100"/>
    <mergeCell ref="A95:H95"/>
    <mergeCell ref="A80:H80"/>
    <mergeCell ref="A84:H84"/>
    <mergeCell ref="A82:H82"/>
    <mergeCell ref="A81:H81"/>
    <mergeCell ref="A78:H78"/>
    <mergeCell ref="A77:H77"/>
    <mergeCell ref="A87:H87"/>
    <mergeCell ref="A94:H94"/>
    <mergeCell ref="A85:H85"/>
    <mergeCell ref="A88:H88"/>
    <mergeCell ref="A91:H91"/>
    <mergeCell ref="A89:H89"/>
    <mergeCell ref="A90:H90"/>
    <mergeCell ref="A83:H83"/>
    <mergeCell ref="A119:H119"/>
    <mergeCell ref="A115:H115"/>
    <mergeCell ref="A116:K116"/>
    <mergeCell ref="A117:K117"/>
    <mergeCell ref="A118:H118"/>
    <mergeCell ref="A92:H92"/>
    <mergeCell ref="A97:H97"/>
    <mergeCell ref="A86:H86"/>
    <mergeCell ref="A114:H114"/>
    <mergeCell ref="A112:H112"/>
    <mergeCell ref="A99:H99"/>
    <mergeCell ref="A113:H113"/>
    <mergeCell ref="A103:H103"/>
    <mergeCell ref="A104:H104"/>
    <mergeCell ref="A110:H110"/>
    <mergeCell ref="A108:H108"/>
    <mergeCell ref="A105:H105"/>
    <mergeCell ref="A111:H111"/>
    <mergeCell ref="A109:H109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2:K77 J79:K84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4">
      <selection activeCell="J70" sqref="J70:M71"/>
    </sheetView>
  </sheetViews>
  <sheetFormatPr defaultColWidth="9.140625" defaultRowHeight="12.75"/>
  <cols>
    <col min="1" max="9" width="9.140625" style="45" customWidth="1"/>
    <col min="10" max="10" width="11.00390625" style="45" customWidth="1"/>
    <col min="11" max="11" width="10.00390625" style="45" customWidth="1"/>
    <col min="12" max="12" width="10.710937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240" t="s">
        <v>231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ht="12.75" customHeight="1">
      <c r="A2" s="253" t="s">
        <v>373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s="115" customFormat="1" ht="12.75" customHeight="1">
      <c r="A3" s="254" t="s">
        <v>349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4">
      <c r="A4" s="252" t="s">
        <v>142</v>
      </c>
      <c r="B4" s="252"/>
      <c r="C4" s="252"/>
      <c r="D4" s="252"/>
      <c r="E4" s="252"/>
      <c r="F4" s="252"/>
      <c r="G4" s="252"/>
      <c r="H4" s="252"/>
      <c r="I4" s="50" t="s">
        <v>144</v>
      </c>
      <c r="J4" s="248" t="s">
        <v>143</v>
      </c>
      <c r="K4" s="248"/>
      <c r="L4" s="248" t="s">
        <v>145</v>
      </c>
      <c r="M4" s="248"/>
    </row>
    <row r="5" spans="1:13" ht="22.5">
      <c r="A5" s="252"/>
      <c r="B5" s="252"/>
      <c r="C5" s="252"/>
      <c r="D5" s="252"/>
      <c r="E5" s="252"/>
      <c r="F5" s="252"/>
      <c r="G5" s="252"/>
      <c r="H5" s="252"/>
      <c r="I5" s="50"/>
      <c r="J5" s="52" t="s">
        <v>47</v>
      </c>
      <c r="K5" s="52" t="s">
        <v>48</v>
      </c>
      <c r="L5" s="52" t="s">
        <v>47</v>
      </c>
      <c r="M5" s="52" t="s">
        <v>48</v>
      </c>
    </row>
    <row r="6" spans="1:13" ht="12.75">
      <c r="A6" s="248">
        <v>1</v>
      </c>
      <c r="B6" s="248"/>
      <c r="C6" s="248"/>
      <c r="D6" s="248"/>
      <c r="E6" s="248"/>
      <c r="F6" s="248"/>
      <c r="G6" s="248"/>
      <c r="H6" s="248"/>
      <c r="I6" s="55">
        <v>2</v>
      </c>
      <c r="J6" s="52">
        <v>3</v>
      </c>
      <c r="K6" s="52">
        <v>4</v>
      </c>
      <c r="L6" s="52">
        <v>5</v>
      </c>
      <c r="M6" s="52">
        <v>6</v>
      </c>
    </row>
    <row r="7" spans="1:13" ht="12.75">
      <c r="A7" s="223" t="s">
        <v>242</v>
      </c>
      <c r="B7" s="224"/>
      <c r="C7" s="224"/>
      <c r="D7" s="224"/>
      <c r="E7" s="224"/>
      <c r="F7" s="224"/>
      <c r="G7" s="224"/>
      <c r="H7" s="230"/>
      <c r="I7" s="3">
        <v>111</v>
      </c>
      <c r="J7" s="120">
        <f>SUM(J8:J9)</f>
        <v>144425944</v>
      </c>
      <c r="K7" s="120">
        <f>SUM(K8:K9)</f>
        <v>76828746</v>
      </c>
      <c r="L7" s="120">
        <f>SUM(L8:L9)</f>
        <v>95812193</v>
      </c>
      <c r="M7" s="120">
        <f>SUM(M8:M9)</f>
        <v>47605136</v>
      </c>
    </row>
    <row r="8" spans="1:13" ht="12.75">
      <c r="A8" s="207" t="s">
        <v>243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119746196</v>
      </c>
      <c r="K8" s="7">
        <v>53787930</v>
      </c>
      <c r="L8" s="7">
        <v>88965114</v>
      </c>
      <c r="M8" s="7">
        <v>44874232</v>
      </c>
    </row>
    <row r="9" spans="1:13" ht="12.75">
      <c r="A9" s="207" t="s">
        <v>244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24679748</v>
      </c>
      <c r="K9" s="7">
        <v>23040816</v>
      </c>
      <c r="L9" s="7">
        <v>6847079</v>
      </c>
      <c r="M9" s="7">
        <v>2730904</v>
      </c>
    </row>
    <row r="10" spans="1:13" ht="12.75">
      <c r="A10" s="207" t="s">
        <v>245</v>
      </c>
      <c r="B10" s="208"/>
      <c r="C10" s="208"/>
      <c r="D10" s="208"/>
      <c r="E10" s="208"/>
      <c r="F10" s="208"/>
      <c r="G10" s="208"/>
      <c r="H10" s="209"/>
      <c r="I10" s="1">
        <v>114</v>
      </c>
      <c r="J10" s="116">
        <f>J11+J12+J16+J20+J21+J22+J25+J26</f>
        <v>120625281</v>
      </c>
      <c r="K10" s="116">
        <f>K11+K12+K16+K20+K21+K22+K25+K26</f>
        <v>57295477</v>
      </c>
      <c r="L10" s="116">
        <f>L11+L12+L16+L20+L21+L22+L25+L26</f>
        <v>99060939</v>
      </c>
      <c r="M10" s="116">
        <f>M11+M12+M16+M20+M21+M22+M25+M26</f>
        <v>51908540</v>
      </c>
    </row>
    <row r="11" spans="1:13" ht="12.75">
      <c r="A11" s="207" t="s">
        <v>246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/>
      <c r="K11" s="7"/>
      <c r="L11" s="7"/>
      <c r="M11" s="7"/>
    </row>
    <row r="12" spans="1:13" ht="12.75">
      <c r="A12" s="207" t="s">
        <v>247</v>
      </c>
      <c r="B12" s="208"/>
      <c r="C12" s="208"/>
      <c r="D12" s="208"/>
      <c r="E12" s="208"/>
      <c r="F12" s="208"/>
      <c r="G12" s="208"/>
      <c r="H12" s="209"/>
      <c r="I12" s="1">
        <v>116</v>
      </c>
      <c r="J12" s="46">
        <f>SUM(J13:J15)</f>
        <v>43173756</v>
      </c>
      <c r="K12" s="46">
        <f>SUM(K13:K15)</f>
        <v>18623808</v>
      </c>
      <c r="L12" s="46">
        <f>SUM(L13:L15)</f>
        <v>26597091</v>
      </c>
      <c r="M12" s="46">
        <f>SUM(M13:M15)</f>
        <v>14535747</v>
      </c>
    </row>
    <row r="13" spans="1:13" ht="12.75">
      <c r="A13" s="210" t="s">
        <v>248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5573409</v>
      </c>
      <c r="K13" s="7">
        <v>2673231</v>
      </c>
      <c r="L13" s="7">
        <v>4258375</v>
      </c>
      <c r="M13" s="7">
        <v>1943891</v>
      </c>
    </row>
    <row r="14" spans="1:13" ht="12.75">
      <c r="A14" s="210" t="s">
        <v>249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/>
      <c r="K14" s="7"/>
      <c r="L14" s="7">
        <v>0</v>
      </c>
      <c r="M14" s="7"/>
    </row>
    <row r="15" spans="1:13" ht="12.75">
      <c r="A15" s="210" t="s">
        <v>250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v>37600347</v>
      </c>
      <c r="K15" s="7">
        <v>15950577</v>
      </c>
      <c r="L15" s="7">
        <v>22338716</v>
      </c>
      <c r="M15" s="7">
        <v>12591856</v>
      </c>
    </row>
    <row r="16" spans="1:13" ht="12.75">
      <c r="A16" s="207" t="s">
        <v>251</v>
      </c>
      <c r="B16" s="208"/>
      <c r="C16" s="208"/>
      <c r="D16" s="208"/>
      <c r="E16" s="208"/>
      <c r="F16" s="208"/>
      <c r="G16" s="208"/>
      <c r="H16" s="209"/>
      <c r="I16" s="1">
        <v>120</v>
      </c>
      <c r="J16" s="46">
        <f>SUM(J17:J19)</f>
        <v>52171494</v>
      </c>
      <c r="K16" s="46">
        <f>SUM(K17:K19)</f>
        <v>25855528</v>
      </c>
      <c r="L16" s="46">
        <f>SUM(L17:L19)</f>
        <v>49520782</v>
      </c>
      <c r="M16" s="46">
        <f>SUM(M17:M19)</f>
        <v>24530733</v>
      </c>
    </row>
    <row r="17" spans="1:13" ht="12.75">
      <c r="A17" s="210" t="s">
        <v>252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v>29907922</v>
      </c>
      <c r="K17" s="7">
        <v>14672124</v>
      </c>
      <c r="L17" s="7">
        <v>29060940</v>
      </c>
      <c r="M17" s="7">
        <v>14634247</v>
      </c>
    </row>
    <row r="18" spans="1:13" ht="12.75">
      <c r="A18" s="210" t="s">
        <v>253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14841602</v>
      </c>
      <c r="K18" s="7">
        <v>7305806</v>
      </c>
      <c r="L18" s="7">
        <v>13119646</v>
      </c>
      <c r="M18" s="7">
        <v>6246764</v>
      </c>
    </row>
    <row r="19" spans="1:13" ht="12.75">
      <c r="A19" s="210" t="s">
        <v>254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7421970</v>
      </c>
      <c r="K19" s="7">
        <v>3877598</v>
      </c>
      <c r="L19" s="7">
        <v>7340196</v>
      </c>
      <c r="M19" s="7">
        <v>3649722</v>
      </c>
    </row>
    <row r="20" spans="1:13" ht="12.75">
      <c r="A20" s="207" t="s">
        <v>255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5778046</v>
      </c>
      <c r="K20" s="7">
        <v>1301791</v>
      </c>
      <c r="L20" s="7">
        <v>4756723</v>
      </c>
      <c r="M20" s="7">
        <v>2490776</v>
      </c>
    </row>
    <row r="21" spans="1:13" ht="12.75">
      <c r="A21" s="207" t="s">
        <v>256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14428581</v>
      </c>
      <c r="K21" s="7">
        <v>9141501</v>
      </c>
      <c r="L21" s="7">
        <v>11260578</v>
      </c>
      <c r="M21" s="7">
        <v>5819231</v>
      </c>
    </row>
    <row r="22" spans="1:13" ht="12.75">
      <c r="A22" s="207" t="s">
        <v>257</v>
      </c>
      <c r="B22" s="208"/>
      <c r="C22" s="208"/>
      <c r="D22" s="208"/>
      <c r="E22" s="208"/>
      <c r="F22" s="208"/>
      <c r="G22" s="208"/>
      <c r="H22" s="209"/>
      <c r="I22" s="1">
        <v>126</v>
      </c>
      <c r="J22" s="46">
        <f>SUM(J23:J24)</f>
        <v>4707435</v>
      </c>
      <c r="K22" s="46">
        <f>SUM(K23:K24)</f>
        <v>2072806</v>
      </c>
      <c r="L22" s="46">
        <f>SUM(L23:L24)</f>
        <v>4592118</v>
      </c>
      <c r="M22" s="46">
        <f>SUM(M23:M24)</f>
        <v>3524219</v>
      </c>
    </row>
    <row r="23" spans="1:13" ht="12.75">
      <c r="A23" s="210" t="s">
        <v>258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/>
      <c r="K23" s="7"/>
      <c r="L23" s="7"/>
      <c r="M23" s="7"/>
    </row>
    <row r="24" spans="1:13" ht="12.75">
      <c r="A24" s="210" t="s">
        <v>259</v>
      </c>
      <c r="B24" s="211"/>
      <c r="C24" s="211"/>
      <c r="D24" s="211"/>
      <c r="E24" s="211"/>
      <c r="F24" s="211"/>
      <c r="G24" s="211"/>
      <c r="H24" s="212"/>
      <c r="I24" s="1">
        <v>128</v>
      </c>
      <c r="J24" s="7">
        <v>4707435</v>
      </c>
      <c r="K24" s="7">
        <v>2072806</v>
      </c>
      <c r="L24" s="7">
        <v>4592118</v>
      </c>
      <c r="M24" s="7">
        <v>3524219</v>
      </c>
    </row>
    <row r="25" spans="1:13" ht="12.75">
      <c r="A25" s="207" t="s">
        <v>260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/>
      <c r="K25" s="7"/>
      <c r="L25" s="7">
        <v>475455</v>
      </c>
      <c r="M25" s="7">
        <v>475455</v>
      </c>
    </row>
    <row r="26" spans="1:13" ht="12.75">
      <c r="A26" s="207" t="s">
        <v>261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365969</v>
      </c>
      <c r="K26" s="7">
        <v>300043</v>
      </c>
      <c r="L26" s="7">
        <v>1858192</v>
      </c>
      <c r="M26" s="7">
        <v>532379</v>
      </c>
    </row>
    <row r="27" spans="1:13" ht="12.75">
      <c r="A27" s="207" t="s">
        <v>262</v>
      </c>
      <c r="B27" s="208"/>
      <c r="C27" s="208"/>
      <c r="D27" s="208"/>
      <c r="E27" s="208"/>
      <c r="F27" s="208"/>
      <c r="G27" s="208"/>
      <c r="H27" s="209"/>
      <c r="I27" s="1">
        <v>131</v>
      </c>
      <c r="J27" s="116">
        <f>SUM(J28:J32)</f>
        <v>9254546</v>
      </c>
      <c r="K27" s="116">
        <f>SUM(K28:K32)</f>
        <v>9081225</v>
      </c>
      <c r="L27" s="116">
        <f>SUM(L28:L32)</f>
        <v>4140485</v>
      </c>
      <c r="M27" s="116">
        <f>SUM(M28:M32)</f>
        <v>2502180</v>
      </c>
    </row>
    <row r="28" spans="1:13" ht="24" customHeight="1">
      <c r="A28" s="207" t="s">
        <v>263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/>
      <c r="K28" s="7"/>
      <c r="L28" s="7"/>
      <c r="M28" s="7">
        <f>L28</f>
        <v>0</v>
      </c>
    </row>
    <row r="29" spans="1:13" ht="12.75">
      <c r="A29" s="207" t="s">
        <v>264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3743874</v>
      </c>
      <c r="K29" s="7">
        <v>3570553</v>
      </c>
      <c r="L29" s="7">
        <v>3768032</v>
      </c>
      <c r="M29" s="7">
        <v>2485142</v>
      </c>
    </row>
    <row r="30" spans="1:13" ht="12.75">
      <c r="A30" s="207" t="s">
        <v>274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/>
      <c r="M30" s="7"/>
    </row>
    <row r="31" spans="1:13" ht="12.75">
      <c r="A31" s="207" t="s">
        <v>265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/>
      <c r="M31" s="7"/>
    </row>
    <row r="32" spans="1:13" ht="12.75">
      <c r="A32" s="207" t="s">
        <v>266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>
        <v>5510672</v>
      </c>
      <c r="K32" s="7">
        <v>5510672</v>
      </c>
      <c r="L32" s="7">
        <v>372453</v>
      </c>
      <c r="M32" s="7">
        <v>17038</v>
      </c>
    </row>
    <row r="33" spans="1:13" ht="12.75">
      <c r="A33" s="207" t="s">
        <v>267</v>
      </c>
      <c r="B33" s="208"/>
      <c r="C33" s="208"/>
      <c r="D33" s="208"/>
      <c r="E33" s="208"/>
      <c r="F33" s="208"/>
      <c r="G33" s="208"/>
      <c r="H33" s="209"/>
      <c r="I33" s="1">
        <v>137</v>
      </c>
      <c r="J33" s="116">
        <f>SUM(J34:J37)</f>
        <v>13677279</v>
      </c>
      <c r="K33" s="116">
        <f>SUM(K34:K37)</f>
        <v>6656147</v>
      </c>
      <c r="L33" s="116">
        <f>SUM(L34:L37)</f>
        <v>10331670</v>
      </c>
      <c r="M33" s="116">
        <f>SUM(M34:M37)</f>
        <v>5234773</v>
      </c>
    </row>
    <row r="34" spans="1:13" ht="12.75">
      <c r="A34" s="207" t="s">
        <v>269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/>
      <c r="L34" s="7"/>
      <c r="M34" s="7"/>
    </row>
    <row r="35" spans="1:13" ht="12.75">
      <c r="A35" s="207" t="s">
        <v>268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11063250</v>
      </c>
      <c r="K35" s="7">
        <v>4042118</v>
      </c>
      <c r="L35" s="7">
        <v>8847972</v>
      </c>
      <c r="M35" s="7">
        <v>4483901</v>
      </c>
    </row>
    <row r="36" spans="1:13" ht="12.75">
      <c r="A36" s="207" t="s">
        <v>270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/>
      <c r="L36" s="7"/>
      <c r="M36" s="7"/>
    </row>
    <row r="37" spans="1:13" ht="12.75">
      <c r="A37" s="207" t="s">
        <v>271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>
        <v>2614029</v>
      </c>
      <c r="K37" s="7">
        <v>2614029</v>
      </c>
      <c r="L37" s="7">
        <v>1483698</v>
      </c>
      <c r="M37" s="7">
        <v>750872</v>
      </c>
    </row>
    <row r="38" spans="1:13" ht="12.75">
      <c r="A38" s="207" t="s">
        <v>272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273</v>
      </c>
      <c r="B39" s="208"/>
      <c r="C39" s="208"/>
      <c r="D39" s="208"/>
      <c r="E39" s="208"/>
      <c r="F39" s="208"/>
      <c r="G39" s="208"/>
      <c r="H39" s="209"/>
      <c r="I39" s="1">
        <v>143</v>
      </c>
      <c r="J39" s="119">
        <v>6104599</v>
      </c>
      <c r="K39" s="119">
        <v>5982225</v>
      </c>
      <c r="L39" s="119">
        <v>7333000</v>
      </c>
      <c r="M39" s="119">
        <f>L39-422601</f>
        <v>6910399</v>
      </c>
    </row>
    <row r="40" spans="1:13" ht="12.75">
      <c r="A40" s="207" t="s">
        <v>275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276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2.75">
      <c r="A42" s="207" t="s">
        <v>277</v>
      </c>
      <c r="B42" s="208"/>
      <c r="C42" s="208"/>
      <c r="D42" s="208"/>
      <c r="E42" s="208"/>
      <c r="F42" s="208"/>
      <c r="G42" s="208"/>
      <c r="H42" s="209"/>
      <c r="I42" s="1">
        <v>146</v>
      </c>
      <c r="J42" s="116">
        <f>J7+J27+J38+J40</f>
        <v>153680490</v>
      </c>
      <c r="K42" s="116">
        <f>K7+K27+K38+K40</f>
        <v>85909971</v>
      </c>
      <c r="L42" s="116">
        <f>L7+L27+L38+L40</f>
        <v>99952678</v>
      </c>
      <c r="M42" s="116">
        <f>M7+M27+M38+M40</f>
        <v>50107316</v>
      </c>
    </row>
    <row r="43" spans="1:13" ht="12.75">
      <c r="A43" s="207" t="s">
        <v>278</v>
      </c>
      <c r="B43" s="208"/>
      <c r="C43" s="208"/>
      <c r="D43" s="208"/>
      <c r="E43" s="208"/>
      <c r="F43" s="208"/>
      <c r="G43" s="208"/>
      <c r="H43" s="209"/>
      <c r="I43" s="1">
        <v>147</v>
      </c>
      <c r="J43" s="116">
        <f>J10+J33+J39+J41</f>
        <v>140407159</v>
      </c>
      <c r="K43" s="116">
        <f>K10+K33+K39+K41</f>
        <v>69933849</v>
      </c>
      <c r="L43" s="116">
        <f>L10+L33+L39+L41</f>
        <v>116725609</v>
      </c>
      <c r="M43" s="116">
        <f>M10+M33+M39+M41</f>
        <v>64053712</v>
      </c>
    </row>
    <row r="44" spans="1:13" ht="12.75">
      <c r="A44" s="207" t="s">
        <v>279</v>
      </c>
      <c r="B44" s="208"/>
      <c r="C44" s="208"/>
      <c r="D44" s="208"/>
      <c r="E44" s="208"/>
      <c r="F44" s="208"/>
      <c r="G44" s="208"/>
      <c r="H44" s="209"/>
      <c r="I44" s="1">
        <v>148</v>
      </c>
      <c r="J44" s="116">
        <f>J42-J43</f>
        <v>13273331</v>
      </c>
      <c r="K44" s="116">
        <f>K42-K43</f>
        <v>15976122</v>
      </c>
      <c r="L44" s="116">
        <f>L42-L43</f>
        <v>-16772931</v>
      </c>
      <c r="M44" s="116">
        <f>M42-M43</f>
        <v>-13946396</v>
      </c>
    </row>
    <row r="45" spans="1:13" ht="12.75">
      <c r="A45" s="227" t="s">
        <v>280</v>
      </c>
      <c r="B45" s="228"/>
      <c r="C45" s="228"/>
      <c r="D45" s="228"/>
      <c r="E45" s="228"/>
      <c r="F45" s="228"/>
      <c r="G45" s="228"/>
      <c r="H45" s="229"/>
      <c r="I45" s="1">
        <v>149</v>
      </c>
      <c r="J45" s="46">
        <f>IF(J42&gt;J43,J42-J43,0)</f>
        <v>13273331</v>
      </c>
      <c r="K45" s="46">
        <f>IF(K42&gt;K43,K42-K43,0)</f>
        <v>15976122</v>
      </c>
      <c r="L45" s="46">
        <f>IF(L42&gt;L43,L42-L43,0)</f>
        <v>0</v>
      </c>
      <c r="M45" s="46">
        <f>IF(M42&gt;M43,M42-M43,0)</f>
        <v>0</v>
      </c>
    </row>
    <row r="46" spans="1:13" ht="12.75">
      <c r="A46" s="227" t="s">
        <v>281</v>
      </c>
      <c r="B46" s="228"/>
      <c r="C46" s="228"/>
      <c r="D46" s="228"/>
      <c r="E46" s="228"/>
      <c r="F46" s="228"/>
      <c r="G46" s="228"/>
      <c r="H46" s="229"/>
      <c r="I46" s="1">
        <v>150</v>
      </c>
      <c r="J46" s="46">
        <f>IF(J43&gt;J42,J43-J42,0)</f>
        <v>0</v>
      </c>
      <c r="K46" s="46">
        <f>IF(K43&gt;K42,K43-K42,0)</f>
        <v>0</v>
      </c>
      <c r="L46" s="46">
        <f>IF(L43&gt;L42,L43-L42,0)</f>
        <v>16772931</v>
      </c>
      <c r="M46" s="46">
        <f>IF(M43&gt;M42,M43-M42,0)</f>
        <v>13946396</v>
      </c>
    </row>
    <row r="47" spans="1:13" ht="12.75">
      <c r="A47" s="207" t="s">
        <v>282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>
        <v>266442</v>
      </c>
      <c r="K47" s="7">
        <v>67222</v>
      </c>
      <c r="L47" s="7">
        <v>155584</v>
      </c>
      <c r="M47" s="7">
        <f>L47-65341</f>
        <v>90243</v>
      </c>
    </row>
    <row r="48" spans="1:13" ht="12.75">
      <c r="A48" s="207" t="s">
        <v>283</v>
      </c>
      <c r="B48" s="208"/>
      <c r="C48" s="208"/>
      <c r="D48" s="208"/>
      <c r="E48" s="208"/>
      <c r="F48" s="208"/>
      <c r="G48" s="208"/>
      <c r="H48" s="209"/>
      <c r="I48" s="1">
        <v>152</v>
      </c>
      <c r="J48" s="46">
        <f>J44-J47</f>
        <v>13006889</v>
      </c>
      <c r="K48" s="46">
        <f>K44-K47</f>
        <v>15908900</v>
      </c>
      <c r="L48" s="46">
        <f>L44-L47</f>
        <v>-16928515</v>
      </c>
      <c r="M48" s="46">
        <f>M44-M47</f>
        <v>-14036639</v>
      </c>
    </row>
    <row r="49" spans="1:13" ht="12.75">
      <c r="A49" s="227" t="s">
        <v>284</v>
      </c>
      <c r="B49" s="228"/>
      <c r="C49" s="228"/>
      <c r="D49" s="228"/>
      <c r="E49" s="228"/>
      <c r="F49" s="228"/>
      <c r="G49" s="228"/>
      <c r="H49" s="229"/>
      <c r="I49" s="1">
        <v>153</v>
      </c>
      <c r="J49" s="46">
        <f>IF(J48&gt;0,J48,0)</f>
        <v>13006889</v>
      </c>
      <c r="K49" s="46">
        <f>IF(K48&gt;0,K48,0)</f>
        <v>15908900</v>
      </c>
      <c r="L49" s="46">
        <f>IF(L48&gt;0,L48,0)</f>
        <v>0</v>
      </c>
      <c r="M49" s="46">
        <f>IF(M48&gt;0,M48,0)</f>
        <v>0</v>
      </c>
    </row>
    <row r="50" spans="1:13" ht="12.75">
      <c r="A50" s="249" t="s">
        <v>285</v>
      </c>
      <c r="B50" s="250"/>
      <c r="C50" s="250"/>
      <c r="D50" s="250"/>
      <c r="E50" s="250"/>
      <c r="F50" s="250"/>
      <c r="G50" s="250"/>
      <c r="H50" s="251"/>
      <c r="I50" s="2">
        <v>154</v>
      </c>
      <c r="J50" s="142">
        <f>IF(J48&lt;0,-J48,0)</f>
        <v>0</v>
      </c>
      <c r="K50" s="142">
        <f>IF(K48&lt;0,-K48,0)</f>
        <v>0</v>
      </c>
      <c r="L50" s="142">
        <f>IF(L48&lt;0,-L48,0)</f>
        <v>16928515</v>
      </c>
      <c r="M50" s="142">
        <f>IF(M48&lt;0,-M48,0)</f>
        <v>14036639</v>
      </c>
    </row>
    <row r="51" spans="1:13" ht="12.75" customHeight="1">
      <c r="A51" s="219" t="s">
        <v>286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0"/>
      <c r="L51" s="220"/>
      <c r="M51" s="220"/>
    </row>
    <row r="52" spans="1:13" ht="12.75" customHeight="1">
      <c r="A52" s="223" t="s">
        <v>287</v>
      </c>
      <c r="B52" s="224"/>
      <c r="C52" s="224"/>
      <c r="D52" s="224"/>
      <c r="E52" s="224"/>
      <c r="F52" s="224"/>
      <c r="G52" s="224"/>
      <c r="H52" s="224"/>
      <c r="I52" s="47"/>
      <c r="J52" s="47"/>
      <c r="K52" s="47"/>
      <c r="L52" s="47"/>
      <c r="M52" s="54"/>
    </row>
    <row r="53" spans="1:13" ht="12.75" customHeight="1">
      <c r="A53" s="207" t="s">
        <v>288</v>
      </c>
      <c r="B53" s="208"/>
      <c r="C53" s="208"/>
      <c r="D53" s="208"/>
      <c r="E53" s="208"/>
      <c r="F53" s="208"/>
      <c r="G53" s="208"/>
      <c r="H53" s="209"/>
      <c r="I53" s="1">
        <v>155</v>
      </c>
      <c r="J53" s="7">
        <v>12576191</v>
      </c>
      <c r="K53" s="7">
        <v>15755834</v>
      </c>
      <c r="L53" s="7">
        <f>L48-L54</f>
        <v>-17054350</v>
      </c>
      <c r="M53" s="7">
        <f>L53-(-2927054)</f>
        <v>-14127296</v>
      </c>
    </row>
    <row r="54" spans="1:13" ht="12.75" customHeight="1">
      <c r="A54" s="231" t="s">
        <v>289</v>
      </c>
      <c r="B54" s="232"/>
      <c r="C54" s="232"/>
      <c r="D54" s="232"/>
      <c r="E54" s="232"/>
      <c r="F54" s="232"/>
      <c r="G54" s="232"/>
      <c r="H54" s="233"/>
      <c r="I54" s="1">
        <v>156</v>
      </c>
      <c r="J54" s="8">
        <v>430698</v>
      </c>
      <c r="K54" s="8">
        <v>153066</v>
      </c>
      <c r="L54" s="8">
        <v>125835</v>
      </c>
      <c r="M54" s="7">
        <f>L54-35178</f>
        <v>90657</v>
      </c>
    </row>
    <row r="55" spans="1:13" ht="12.75" customHeight="1">
      <c r="A55" s="219" t="s">
        <v>290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</row>
    <row r="56" spans="1:13" ht="12.75">
      <c r="A56" s="223" t="s">
        <v>291</v>
      </c>
      <c r="B56" s="224"/>
      <c r="C56" s="224"/>
      <c r="D56" s="224"/>
      <c r="E56" s="224"/>
      <c r="F56" s="224"/>
      <c r="G56" s="224"/>
      <c r="H56" s="230"/>
      <c r="I56" s="9">
        <v>157</v>
      </c>
      <c r="J56" s="6">
        <f>J48</f>
        <v>13006889</v>
      </c>
      <c r="K56" s="6">
        <f>K48</f>
        <v>15908900</v>
      </c>
      <c r="L56" s="6">
        <f>L48</f>
        <v>-16928515</v>
      </c>
      <c r="M56" s="6">
        <f>M48</f>
        <v>-14036639</v>
      </c>
    </row>
    <row r="57" spans="1:13" ht="12.75">
      <c r="A57" s="207" t="s">
        <v>350</v>
      </c>
      <c r="B57" s="208"/>
      <c r="C57" s="208"/>
      <c r="D57" s="208"/>
      <c r="E57" s="208"/>
      <c r="F57" s="208"/>
      <c r="G57" s="208"/>
      <c r="H57" s="209"/>
      <c r="I57" s="1">
        <v>158</v>
      </c>
      <c r="J57" s="46">
        <f>SUM(J58:J64)</f>
        <v>119919</v>
      </c>
      <c r="K57" s="46">
        <f>SUM(K58:K64)</f>
        <v>-181773</v>
      </c>
      <c r="L57" s="46">
        <f>SUM(L58:L64)</f>
        <v>49425</v>
      </c>
      <c r="M57" s="46">
        <f>SUM(M58:M64)</f>
        <v>-94945</v>
      </c>
    </row>
    <row r="58" spans="1:13" ht="12.75">
      <c r="A58" s="207" t="s">
        <v>292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>
        <v>119919</v>
      </c>
      <c r="K58" s="7">
        <v>-181773</v>
      </c>
      <c r="L58" s="7">
        <v>49425</v>
      </c>
      <c r="M58" s="7">
        <f>L58-144370</f>
        <v>-94945</v>
      </c>
    </row>
    <row r="59" spans="1:13" ht="12.75">
      <c r="A59" s="207" t="s">
        <v>293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>
        <f aca="true" t="shared" si="0" ref="M59:M64">L59</f>
        <v>0</v>
      </c>
    </row>
    <row r="60" spans="1:13" ht="12.75">
      <c r="A60" s="207" t="s">
        <v>294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>
        <f t="shared" si="0"/>
        <v>0</v>
      </c>
    </row>
    <row r="61" spans="1:13" ht="12.75">
      <c r="A61" s="207" t="s">
        <v>295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>
        <f t="shared" si="0"/>
        <v>0</v>
      </c>
    </row>
    <row r="62" spans="1:13" ht="12.75">
      <c r="A62" s="207" t="s">
        <v>351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>
        <f t="shared" si="0"/>
        <v>0</v>
      </c>
    </row>
    <row r="63" spans="1:13" ht="12.75">
      <c r="A63" s="207" t="s">
        <v>296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>
        <f t="shared" si="0"/>
        <v>0</v>
      </c>
    </row>
    <row r="64" spans="1:13" ht="12.75">
      <c r="A64" s="207" t="s">
        <v>352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>
        <f t="shared" si="0"/>
        <v>0</v>
      </c>
    </row>
    <row r="65" spans="1:13" ht="12.75">
      <c r="A65" s="207" t="s">
        <v>297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>
        <v>23984</v>
      </c>
      <c r="K65" s="7">
        <v>-36354</v>
      </c>
      <c r="L65" s="7">
        <v>9882</v>
      </c>
      <c r="M65" s="7">
        <f>L65-28874</f>
        <v>-18992</v>
      </c>
    </row>
    <row r="66" spans="1:13" ht="12.75">
      <c r="A66" s="207" t="s">
        <v>298</v>
      </c>
      <c r="B66" s="208"/>
      <c r="C66" s="208"/>
      <c r="D66" s="208"/>
      <c r="E66" s="208"/>
      <c r="F66" s="208"/>
      <c r="G66" s="208"/>
      <c r="H66" s="209"/>
      <c r="I66" s="1">
        <v>167</v>
      </c>
      <c r="J66" s="46">
        <f>J57-J65</f>
        <v>95935</v>
      </c>
      <c r="K66" s="46">
        <f>K57-K65</f>
        <v>-145419</v>
      </c>
      <c r="L66" s="46">
        <f>L57-L65</f>
        <v>39543</v>
      </c>
      <c r="M66" s="46">
        <f>L66-115496</f>
        <v>-75953</v>
      </c>
    </row>
    <row r="67" spans="1:13" ht="12.75">
      <c r="A67" s="207" t="s">
        <v>299</v>
      </c>
      <c r="B67" s="208"/>
      <c r="C67" s="208"/>
      <c r="D67" s="208"/>
      <c r="E67" s="208"/>
      <c r="F67" s="208"/>
      <c r="G67" s="208"/>
      <c r="H67" s="209"/>
      <c r="I67" s="1">
        <v>168</v>
      </c>
      <c r="J67" s="53">
        <f>J56+J66</f>
        <v>13102824</v>
      </c>
      <c r="K67" s="53">
        <f>K56+K66</f>
        <v>15763481</v>
      </c>
      <c r="L67" s="53">
        <f>L56+L66</f>
        <v>-16888972</v>
      </c>
      <c r="M67" s="53">
        <f>L67-(-2776380)</f>
        <v>-14112592</v>
      </c>
    </row>
    <row r="68" spans="1:13" ht="12.75" customHeight="1">
      <c r="A68" s="255" t="s">
        <v>300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</row>
    <row r="69" spans="1:13" ht="12.75" customHeight="1">
      <c r="A69" s="257" t="s">
        <v>301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</row>
    <row r="70" spans="1:13" ht="12.75" customHeight="1">
      <c r="A70" s="207" t="s">
        <v>288</v>
      </c>
      <c r="B70" s="208"/>
      <c r="C70" s="208"/>
      <c r="D70" s="208"/>
      <c r="E70" s="208"/>
      <c r="F70" s="208"/>
      <c r="G70" s="208"/>
      <c r="H70" s="209"/>
      <c r="I70" s="1">
        <v>169</v>
      </c>
      <c r="J70" s="7">
        <f>J67-J71</f>
        <v>12672126</v>
      </c>
      <c r="K70" s="7">
        <f>K67-K71</f>
        <v>15610415</v>
      </c>
      <c r="L70" s="7">
        <f>L67-L71</f>
        <v>-17014807</v>
      </c>
      <c r="M70" s="7">
        <f>L70-(-2811558)</f>
        <v>-14203249</v>
      </c>
    </row>
    <row r="71" spans="1:13" ht="12.75" customHeight="1">
      <c r="A71" s="231" t="s">
        <v>289</v>
      </c>
      <c r="B71" s="232"/>
      <c r="C71" s="232"/>
      <c r="D71" s="232"/>
      <c r="E71" s="232"/>
      <c r="F71" s="232"/>
      <c r="G71" s="232"/>
      <c r="H71" s="233"/>
      <c r="I71" s="4">
        <v>170</v>
      </c>
      <c r="J71" s="8">
        <f>J54</f>
        <v>430698</v>
      </c>
      <c r="K71" s="8">
        <f>K54</f>
        <v>153066</v>
      </c>
      <c r="L71" s="8">
        <f>L54</f>
        <v>125835</v>
      </c>
      <c r="M71" s="8">
        <f>L71-35178</f>
        <v>90657</v>
      </c>
    </row>
  </sheetData>
  <sheetProtection/>
  <mergeCells count="73">
    <mergeCell ref="A64:H64"/>
    <mergeCell ref="A71:H71"/>
    <mergeCell ref="A65:H65"/>
    <mergeCell ref="A66:H66"/>
    <mergeCell ref="A67:H67"/>
    <mergeCell ref="A68:M68"/>
    <mergeCell ref="A69:M69"/>
    <mergeCell ref="A70:H70"/>
    <mergeCell ref="A63:H63"/>
    <mergeCell ref="A61:H61"/>
    <mergeCell ref="A27:H27"/>
    <mergeCell ref="A60:H60"/>
    <mergeCell ref="A56:H56"/>
    <mergeCell ref="A62:H62"/>
    <mergeCell ref="A55:M55"/>
    <mergeCell ref="A35:H35"/>
    <mergeCell ref="A40:H40"/>
    <mergeCell ref="A42:H42"/>
    <mergeCell ref="A58:H58"/>
    <mergeCell ref="A15:H15"/>
    <mergeCell ref="A47:H47"/>
    <mergeCell ref="A44:H44"/>
    <mergeCell ref="A57:H57"/>
    <mergeCell ref="A46:H46"/>
    <mergeCell ref="A43:H43"/>
    <mergeCell ref="A52:H52"/>
    <mergeCell ref="A54:H54"/>
    <mergeCell ref="A37:H37"/>
    <mergeCell ref="A59:H59"/>
    <mergeCell ref="A11:H11"/>
    <mergeCell ref="A33:H33"/>
    <mergeCell ref="A36:H36"/>
    <mergeCell ref="A34:H34"/>
    <mergeCell ref="A29:H29"/>
    <mergeCell ref="A26:H26"/>
    <mergeCell ref="A53:H53"/>
    <mergeCell ref="A45:H45"/>
    <mergeCell ref="A49:H49"/>
    <mergeCell ref="A48:H48"/>
    <mergeCell ref="A32:H32"/>
    <mergeCell ref="A25:H25"/>
    <mergeCell ref="A1:M1"/>
    <mergeCell ref="A2:M2"/>
    <mergeCell ref="L4:M4"/>
    <mergeCell ref="A3:M3"/>
    <mergeCell ref="A4:H4"/>
    <mergeCell ref="A28:H28"/>
    <mergeCell ref="A17:H17"/>
    <mergeCell ref="A41:H41"/>
    <mergeCell ref="A39:H39"/>
    <mergeCell ref="A24:H24"/>
    <mergeCell ref="A22:H22"/>
    <mergeCell ref="A23:H23"/>
    <mergeCell ref="A50:H50"/>
    <mergeCell ref="A51:M51"/>
    <mergeCell ref="A38:H38"/>
    <mergeCell ref="A5:H5"/>
    <mergeCell ref="A8:H8"/>
    <mergeCell ref="A6:H6"/>
    <mergeCell ref="A7:H7"/>
    <mergeCell ref="A30:H30"/>
    <mergeCell ref="A31:H31"/>
    <mergeCell ref="A16:H16"/>
    <mergeCell ref="A20:H20"/>
    <mergeCell ref="A21:H21"/>
    <mergeCell ref="J4:K4"/>
    <mergeCell ref="A9:H9"/>
    <mergeCell ref="A10:H10"/>
    <mergeCell ref="A13:H13"/>
    <mergeCell ref="A12:H12"/>
    <mergeCell ref="A18:H18"/>
    <mergeCell ref="A14:H14"/>
    <mergeCell ref="A19:H19"/>
  </mergeCells>
  <dataValidations count="3">
    <dataValidation type="whole" operator="notEqual" allowBlank="1" showInputMessage="1" showErrorMessage="1" errorTitle="Pogrešan unos" error="Mogu se unijeti samo cjelobrojne vrijednosti." sqref="J53:L54 M57 J47:L47 J56:L67 M66:M67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M53:M54 J12:M46 M11 M47 J7:M10 M58:M65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6">
      <selection activeCell="O34" sqref="O34"/>
    </sheetView>
  </sheetViews>
  <sheetFormatPr defaultColWidth="9.140625" defaultRowHeight="12.75"/>
  <cols>
    <col min="1" max="7" width="9.140625" style="45" customWidth="1"/>
    <col min="8" max="8" width="3.00390625" style="45" customWidth="1"/>
    <col min="9" max="9" width="9.140625" style="45" customWidth="1"/>
    <col min="10" max="11" width="12.421875" style="45" customWidth="1"/>
    <col min="12" max="16384" width="9.140625" style="45" customWidth="1"/>
  </cols>
  <sheetData>
    <row r="1" spans="1:11" ht="12.75" customHeight="1">
      <c r="A1" s="261" t="s">
        <v>302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374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4" t="s">
        <v>349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24">
      <c r="A4" s="263" t="s">
        <v>142</v>
      </c>
      <c r="B4" s="263"/>
      <c r="C4" s="263"/>
      <c r="D4" s="263"/>
      <c r="E4" s="263"/>
      <c r="F4" s="263"/>
      <c r="G4" s="263"/>
      <c r="H4" s="263"/>
      <c r="I4" s="58" t="s">
        <v>144</v>
      </c>
      <c r="J4" s="59" t="s">
        <v>143</v>
      </c>
      <c r="K4" s="59" t="s">
        <v>145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60">
        <v>2</v>
      </c>
      <c r="J5" s="61" t="s">
        <v>55</v>
      </c>
      <c r="K5" s="61" t="s">
        <v>56</v>
      </c>
    </row>
    <row r="6" spans="1:11" ht="12.75">
      <c r="A6" s="219" t="s">
        <v>303</v>
      </c>
      <c r="B6" s="220"/>
      <c r="C6" s="220"/>
      <c r="D6" s="220"/>
      <c r="E6" s="220"/>
      <c r="F6" s="220"/>
      <c r="G6" s="220"/>
      <c r="H6" s="220"/>
      <c r="I6" s="259"/>
      <c r="J6" s="259"/>
      <c r="K6" s="260"/>
    </row>
    <row r="7" spans="1:11" ht="12.75">
      <c r="A7" s="210" t="s">
        <v>304</v>
      </c>
      <c r="B7" s="211"/>
      <c r="C7" s="211"/>
      <c r="D7" s="211"/>
      <c r="E7" s="211"/>
      <c r="F7" s="211"/>
      <c r="G7" s="211"/>
      <c r="H7" s="211"/>
      <c r="I7" s="1">
        <v>1</v>
      </c>
      <c r="J7" s="7">
        <v>13273331</v>
      </c>
      <c r="K7" s="7">
        <v>-16772931</v>
      </c>
    </row>
    <row r="8" spans="1:11" ht="12.75">
      <c r="A8" s="210" t="s">
        <v>305</v>
      </c>
      <c r="B8" s="211"/>
      <c r="C8" s="211"/>
      <c r="D8" s="211"/>
      <c r="E8" s="211"/>
      <c r="F8" s="211"/>
      <c r="G8" s="211"/>
      <c r="H8" s="211"/>
      <c r="I8" s="1">
        <v>2</v>
      </c>
      <c r="J8" s="7">
        <v>5778046</v>
      </c>
      <c r="K8" s="7">
        <v>4756723</v>
      </c>
    </row>
    <row r="9" spans="1:11" ht="12.75">
      <c r="A9" s="210" t="s">
        <v>306</v>
      </c>
      <c r="B9" s="211"/>
      <c r="C9" s="211"/>
      <c r="D9" s="211"/>
      <c r="E9" s="211"/>
      <c r="F9" s="211"/>
      <c r="G9" s="211"/>
      <c r="H9" s="211"/>
      <c r="I9" s="1">
        <v>3</v>
      </c>
      <c r="J9" s="7">
        <v>0</v>
      </c>
      <c r="K9" s="7">
        <v>133929</v>
      </c>
    </row>
    <row r="10" spans="1:11" ht="12.75">
      <c r="A10" s="210" t="s">
        <v>307</v>
      </c>
      <c r="B10" s="211"/>
      <c r="C10" s="211"/>
      <c r="D10" s="211"/>
      <c r="E10" s="211"/>
      <c r="F10" s="211"/>
      <c r="G10" s="211"/>
      <c r="H10" s="211"/>
      <c r="I10" s="1">
        <v>4</v>
      </c>
      <c r="J10" s="7">
        <v>3221411</v>
      </c>
      <c r="K10" s="7">
        <v>956704</v>
      </c>
    </row>
    <row r="11" spans="1:11" ht="12.75">
      <c r="A11" s="210" t="s">
        <v>308</v>
      </c>
      <c r="B11" s="211"/>
      <c r="C11" s="211"/>
      <c r="D11" s="211"/>
      <c r="E11" s="211"/>
      <c r="F11" s="211"/>
      <c r="G11" s="211"/>
      <c r="H11" s="211"/>
      <c r="I11" s="1">
        <v>5</v>
      </c>
      <c r="J11" s="7">
        <v>88264948</v>
      </c>
      <c r="K11" s="7"/>
    </row>
    <row r="12" spans="1:11" ht="12.75">
      <c r="A12" s="210" t="s">
        <v>309</v>
      </c>
      <c r="B12" s="211"/>
      <c r="C12" s="211"/>
      <c r="D12" s="211"/>
      <c r="E12" s="211"/>
      <c r="F12" s="211"/>
      <c r="G12" s="211"/>
      <c r="H12" s="211"/>
      <c r="I12" s="1">
        <v>6</v>
      </c>
      <c r="J12" s="7">
        <v>0</v>
      </c>
      <c r="K12" s="7">
        <v>7279476</v>
      </c>
    </row>
    <row r="13" spans="1:11" ht="12.75">
      <c r="A13" s="207" t="s">
        <v>310</v>
      </c>
      <c r="B13" s="208"/>
      <c r="C13" s="208"/>
      <c r="D13" s="208"/>
      <c r="E13" s="208"/>
      <c r="F13" s="208"/>
      <c r="G13" s="208"/>
      <c r="H13" s="208"/>
      <c r="I13" s="1">
        <v>7</v>
      </c>
      <c r="J13" s="116">
        <f>SUM(J7:J12)</f>
        <v>110537736</v>
      </c>
      <c r="K13" s="116">
        <f>SUM(K7:K12)</f>
        <v>-3646099</v>
      </c>
    </row>
    <row r="14" spans="1:11" ht="12.75">
      <c r="A14" s="210" t="s">
        <v>311</v>
      </c>
      <c r="B14" s="211"/>
      <c r="C14" s="211"/>
      <c r="D14" s="211"/>
      <c r="E14" s="211"/>
      <c r="F14" s="211"/>
      <c r="G14" s="211"/>
      <c r="H14" s="211"/>
      <c r="I14" s="1">
        <v>8</v>
      </c>
      <c r="J14" s="7">
        <v>74063797</v>
      </c>
      <c r="K14" s="7">
        <v>0</v>
      </c>
    </row>
    <row r="15" spans="1:11" ht="12.75">
      <c r="A15" s="210" t="s">
        <v>312</v>
      </c>
      <c r="B15" s="211"/>
      <c r="C15" s="211"/>
      <c r="D15" s="211"/>
      <c r="E15" s="211"/>
      <c r="F15" s="211"/>
      <c r="G15" s="211"/>
      <c r="H15" s="211"/>
      <c r="I15" s="1">
        <v>9</v>
      </c>
      <c r="J15" s="7">
        <v>0</v>
      </c>
      <c r="K15" s="7">
        <v>0</v>
      </c>
    </row>
    <row r="16" spans="1:11" ht="12.75">
      <c r="A16" s="210" t="s">
        <v>313</v>
      </c>
      <c r="B16" s="211"/>
      <c r="C16" s="211"/>
      <c r="D16" s="211"/>
      <c r="E16" s="211"/>
      <c r="F16" s="211"/>
      <c r="G16" s="211"/>
      <c r="H16" s="211"/>
      <c r="I16" s="1">
        <v>10</v>
      </c>
      <c r="J16" s="7">
        <v>0</v>
      </c>
      <c r="K16" s="7">
        <v>441938</v>
      </c>
    </row>
    <row r="17" spans="1:11" ht="12.75">
      <c r="A17" s="210" t="s">
        <v>314</v>
      </c>
      <c r="B17" s="211"/>
      <c r="C17" s="211"/>
      <c r="D17" s="211"/>
      <c r="E17" s="211"/>
      <c r="F17" s="211"/>
      <c r="G17" s="211"/>
      <c r="H17" s="211"/>
      <c r="I17" s="1">
        <v>11</v>
      </c>
      <c r="J17" s="7">
        <v>59359388</v>
      </c>
      <c r="K17" s="7">
        <v>0</v>
      </c>
    </row>
    <row r="18" spans="1:11" ht="12.75">
      <c r="A18" s="207" t="s">
        <v>315</v>
      </c>
      <c r="B18" s="208"/>
      <c r="C18" s="208"/>
      <c r="D18" s="208"/>
      <c r="E18" s="208"/>
      <c r="F18" s="208"/>
      <c r="G18" s="208"/>
      <c r="H18" s="208"/>
      <c r="I18" s="1">
        <v>12</v>
      </c>
      <c r="J18" s="116">
        <f>SUM(J14:J17)</f>
        <v>133423185</v>
      </c>
      <c r="K18" s="116">
        <f>SUM(K14:K17)</f>
        <v>441938</v>
      </c>
    </row>
    <row r="19" spans="1:11" ht="12.75">
      <c r="A19" s="207" t="s">
        <v>316</v>
      </c>
      <c r="B19" s="208"/>
      <c r="C19" s="208"/>
      <c r="D19" s="208"/>
      <c r="E19" s="208"/>
      <c r="F19" s="208"/>
      <c r="G19" s="208"/>
      <c r="H19" s="208"/>
      <c r="I19" s="1">
        <v>13</v>
      </c>
      <c r="J19" s="116">
        <f>IF(J13&gt;J18,J13-J18,0)</f>
        <v>0</v>
      </c>
      <c r="K19" s="116">
        <f>IF(K13&gt;K18,K13-K18,0)</f>
        <v>0</v>
      </c>
    </row>
    <row r="20" spans="1:11" ht="12.75">
      <c r="A20" s="207" t="s">
        <v>317</v>
      </c>
      <c r="B20" s="208"/>
      <c r="C20" s="208"/>
      <c r="D20" s="208"/>
      <c r="E20" s="208"/>
      <c r="F20" s="208"/>
      <c r="G20" s="208"/>
      <c r="H20" s="208"/>
      <c r="I20" s="1">
        <v>14</v>
      </c>
      <c r="J20" s="116">
        <f>IF(J18&gt;J13,J18-J13,0)</f>
        <v>22885449</v>
      </c>
      <c r="K20" s="116">
        <f>IF(K18&gt;K13,K18-K13,0)</f>
        <v>4088037</v>
      </c>
    </row>
    <row r="21" spans="1:11" ht="12.75" customHeight="1">
      <c r="A21" s="219" t="s">
        <v>318</v>
      </c>
      <c r="B21" s="220"/>
      <c r="C21" s="220"/>
      <c r="D21" s="220"/>
      <c r="E21" s="220"/>
      <c r="F21" s="220"/>
      <c r="G21" s="220"/>
      <c r="H21" s="220"/>
      <c r="I21" s="259"/>
      <c r="J21" s="259"/>
      <c r="K21" s="260"/>
    </row>
    <row r="22" spans="1:11" ht="12.75">
      <c r="A22" s="210" t="s">
        <v>319</v>
      </c>
      <c r="B22" s="211"/>
      <c r="C22" s="211"/>
      <c r="D22" s="211"/>
      <c r="E22" s="211"/>
      <c r="F22" s="211"/>
      <c r="G22" s="211"/>
      <c r="H22" s="211"/>
      <c r="I22" s="1">
        <v>15</v>
      </c>
      <c r="J22" s="7">
        <v>1656148</v>
      </c>
      <c r="K22" s="7">
        <v>9354443</v>
      </c>
    </row>
    <row r="23" spans="1:11" ht="12.75">
      <c r="A23" s="210" t="s">
        <v>320</v>
      </c>
      <c r="B23" s="211"/>
      <c r="C23" s="211"/>
      <c r="D23" s="211"/>
      <c r="E23" s="211"/>
      <c r="F23" s="211"/>
      <c r="G23" s="211"/>
      <c r="H23" s="211"/>
      <c r="I23" s="1">
        <v>16</v>
      </c>
      <c r="J23" s="7">
        <v>0</v>
      </c>
      <c r="K23" s="7">
        <v>0</v>
      </c>
    </row>
    <row r="24" spans="1:11" ht="12.75">
      <c r="A24" s="210" t="s">
        <v>321</v>
      </c>
      <c r="B24" s="211"/>
      <c r="C24" s="211"/>
      <c r="D24" s="211"/>
      <c r="E24" s="211"/>
      <c r="F24" s="211"/>
      <c r="G24" s="211"/>
      <c r="H24" s="211"/>
      <c r="I24" s="1">
        <v>17</v>
      </c>
      <c r="J24" s="7">
        <v>111441</v>
      </c>
      <c r="K24" s="7">
        <v>90091</v>
      </c>
    </row>
    <row r="25" spans="1:11" ht="12.75">
      <c r="A25" s="210" t="s">
        <v>322</v>
      </c>
      <c r="B25" s="211"/>
      <c r="C25" s="211"/>
      <c r="D25" s="211"/>
      <c r="E25" s="211"/>
      <c r="F25" s="211"/>
      <c r="G25" s="211"/>
      <c r="H25" s="211"/>
      <c r="I25" s="1">
        <v>18</v>
      </c>
      <c r="J25" s="7">
        <v>0</v>
      </c>
      <c r="K25" s="7">
        <v>0</v>
      </c>
    </row>
    <row r="26" spans="1:11" ht="12.75">
      <c r="A26" s="210" t="s">
        <v>323</v>
      </c>
      <c r="B26" s="211"/>
      <c r="C26" s="211"/>
      <c r="D26" s="211"/>
      <c r="E26" s="211"/>
      <c r="F26" s="211"/>
      <c r="G26" s="211"/>
      <c r="H26" s="211"/>
      <c r="I26" s="1">
        <v>19</v>
      </c>
      <c r="J26" s="7">
        <v>0</v>
      </c>
      <c r="K26" s="7">
        <v>300000</v>
      </c>
    </row>
    <row r="27" spans="1:11" ht="12.75">
      <c r="A27" s="207" t="s">
        <v>353</v>
      </c>
      <c r="B27" s="208"/>
      <c r="C27" s="208"/>
      <c r="D27" s="208"/>
      <c r="E27" s="208"/>
      <c r="F27" s="208"/>
      <c r="G27" s="208"/>
      <c r="H27" s="208"/>
      <c r="I27" s="1">
        <v>20</v>
      </c>
      <c r="J27" s="116">
        <f>SUM(J22:J26)</f>
        <v>1767589</v>
      </c>
      <c r="K27" s="116">
        <f>SUM(K22:K26)</f>
        <v>9744534</v>
      </c>
    </row>
    <row r="28" spans="1:11" ht="12.75">
      <c r="A28" s="210" t="s">
        <v>325</v>
      </c>
      <c r="B28" s="211"/>
      <c r="C28" s="211"/>
      <c r="D28" s="211"/>
      <c r="E28" s="211"/>
      <c r="F28" s="211"/>
      <c r="G28" s="211"/>
      <c r="H28" s="211"/>
      <c r="I28" s="1">
        <v>21</v>
      </c>
      <c r="J28" s="7">
        <v>551492</v>
      </c>
      <c r="K28" s="7">
        <v>750641</v>
      </c>
    </row>
    <row r="29" spans="1:11" ht="12.75">
      <c r="A29" s="210" t="s">
        <v>326</v>
      </c>
      <c r="B29" s="211"/>
      <c r="C29" s="211"/>
      <c r="D29" s="211"/>
      <c r="E29" s="211"/>
      <c r="F29" s="211"/>
      <c r="G29" s="211"/>
      <c r="H29" s="211"/>
      <c r="I29" s="1">
        <v>22</v>
      </c>
      <c r="J29" s="7">
        <v>0</v>
      </c>
      <c r="K29" s="7">
        <v>109900</v>
      </c>
    </row>
    <row r="30" spans="1:11" ht="12.75">
      <c r="A30" s="210" t="s">
        <v>327</v>
      </c>
      <c r="B30" s="211"/>
      <c r="C30" s="211"/>
      <c r="D30" s="211"/>
      <c r="E30" s="211"/>
      <c r="F30" s="211"/>
      <c r="G30" s="211"/>
      <c r="H30" s="211"/>
      <c r="I30" s="1">
        <v>23</v>
      </c>
      <c r="J30" s="7">
        <v>20000</v>
      </c>
      <c r="K30" s="7">
        <v>2760000</v>
      </c>
    </row>
    <row r="31" spans="1:11" ht="12.75">
      <c r="A31" s="207" t="s">
        <v>356</v>
      </c>
      <c r="B31" s="208"/>
      <c r="C31" s="208"/>
      <c r="D31" s="208"/>
      <c r="E31" s="208"/>
      <c r="F31" s="208"/>
      <c r="G31" s="208"/>
      <c r="H31" s="208"/>
      <c r="I31" s="1">
        <v>24</v>
      </c>
      <c r="J31" s="116">
        <f>SUM(J28:J30)</f>
        <v>571492</v>
      </c>
      <c r="K31" s="116">
        <f>SUM(K28:K30)</f>
        <v>3620541</v>
      </c>
    </row>
    <row r="32" spans="1:11" ht="12.75">
      <c r="A32" s="207" t="s">
        <v>329</v>
      </c>
      <c r="B32" s="208"/>
      <c r="C32" s="208"/>
      <c r="D32" s="208"/>
      <c r="E32" s="208"/>
      <c r="F32" s="208"/>
      <c r="G32" s="208"/>
      <c r="H32" s="208"/>
      <c r="I32" s="1">
        <v>25</v>
      </c>
      <c r="J32" s="116">
        <f>IF(J27&gt;J31,J27-J31,0)</f>
        <v>1196097</v>
      </c>
      <c r="K32" s="116">
        <f>IF(K27&gt;K31,K27-K31,0)</f>
        <v>6123993</v>
      </c>
    </row>
    <row r="33" spans="1:11" ht="12.75">
      <c r="A33" s="207" t="s">
        <v>330</v>
      </c>
      <c r="B33" s="208"/>
      <c r="C33" s="208"/>
      <c r="D33" s="208"/>
      <c r="E33" s="208"/>
      <c r="F33" s="208"/>
      <c r="G33" s="208"/>
      <c r="H33" s="208"/>
      <c r="I33" s="1">
        <v>26</v>
      </c>
      <c r="J33" s="116">
        <f>IF(J31&gt;J27,J31-J27,0)</f>
        <v>0</v>
      </c>
      <c r="K33" s="116">
        <f>IF(K31&gt;K27,K31-K27,0)</f>
        <v>0</v>
      </c>
    </row>
    <row r="34" spans="1:11" ht="12.75" customHeight="1">
      <c r="A34" s="219" t="s">
        <v>331</v>
      </c>
      <c r="B34" s="220"/>
      <c r="C34" s="220"/>
      <c r="D34" s="220"/>
      <c r="E34" s="220"/>
      <c r="F34" s="220"/>
      <c r="G34" s="220"/>
      <c r="H34" s="220"/>
      <c r="I34" s="259"/>
      <c r="J34" s="259"/>
      <c r="K34" s="260"/>
    </row>
    <row r="35" spans="1:11" ht="12.75">
      <c r="A35" s="210" t="s">
        <v>332</v>
      </c>
      <c r="B35" s="211"/>
      <c r="C35" s="211"/>
      <c r="D35" s="211"/>
      <c r="E35" s="211"/>
      <c r="F35" s="211"/>
      <c r="G35" s="211"/>
      <c r="H35" s="211"/>
      <c r="I35" s="1">
        <v>27</v>
      </c>
      <c r="J35" s="7">
        <v>57950000</v>
      </c>
      <c r="K35" s="7">
        <v>0</v>
      </c>
    </row>
    <row r="36" spans="1:11" ht="12.75">
      <c r="A36" s="210" t="s">
        <v>333</v>
      </c>
      <c r="B36" s="211"/>
      <c r="C36" s="211"/>
      <c r="D36" s="211"/>
      <c r="E36" s="211"/>
      <c r="F36" s="211"/>
      <c r="G36" s="211"/>
      <c r="H36" s="211"/>
      <c r="I36" s="1">
        <v>28</v>
      </c>
      <c r="J36" s="7">
        <v>20000</v>
      </c>
      <c r="K36" s="7">
        <v>0</v>
      </c>
    </row>
    <row r="37" spans="1:11" ht="12.75">
      <c r="A37" s="210" t="s">
        <v>334</v>
      </c>
      <c r="B37" s="211"/>
      <c r="C37" s="211"/>
      <c r="D37" s="211"/>
      <c r="E37" s="211"/>
      <c r="F37" s="211"/>
      <c r="G37" s="211"/>
      <c r="H37" s="211"/>
      <c r="I37" s="1">
        <v>29</v>
      </c>
      <c r="J37" s="7">
        <v>0</v>
      </c>
      <c r="K37" s="7">
        <v>0</v>
      </c>
    </row>
    <row r="38" spans="1:11" ht="12.75">
      <c r="A38" s="207" t="s">
        <v>354</v>
      </c>
      <c r="B38" s="208"/>
      <c r="C38" s="208"/>
      <c r="D38" s="208"/>
      <c r="E38" s="208"/>
      <c r="F38" s="208"/>
      <c r="G38" s="208"/>
      <c r="H38" s="208"/>
      <c r="I38" s="1">
        <v>30</v>
      </c>
      <c r="J38" s="116">
        <f>SUM(J35:J37)</f>
        <v>57970000</v>
      </c>
      <c r="K38" s="116">
        <f>SUM(K35:K37)</f>
        <v>0</v>
      </c>
    </row>
    <row r="39" spans="1:11" ht="12.75">
      <c r="A39" s="210" t="s">
        <v>336</v>
      </c>
      <c r="B39" s="211"/>
      <c r="C39" s="211"/>
      <c r="D39" s="211"/>
      <c r="E39" s="211"/>
      <c r="F39" s="211"/>
      <c r="G39" s="211"/>
      <c r="H39" s="211"/>
      <c r="I39" s="1">
        <v>31</v>
      </c>
      <c r="J39" s="7">
        <v>521090</v>
      </c>
      <c r="K39" s="7">
        <v>7594879</v>
      </c>
    </row>
    <row r="40" spans="1:11" ht="12.75">
      <c r="A40" s="210" t="s">
        <v>337</v>
      </c>
      <c r="B40" s="211"/>
      <c r="C40" s="211"/>
      <c r="D40" s="211"/>
      <c r="E40" s="211"/>
      <c r="F40" s="211"/>
      <c r="G40" s="211"/>
      <c r="H40" s="211"/>
      <c r="I40" s="1">
        <v>32</v>
      </c>
      <c r="J40" s="7">
        <v>0</v>
      </c>
      <c r="K40" s="7">
        <v>0</v>
      </c>
    </row>
    <row r="41" spans="1:11" ht="12.75">
      <c r="A41" s="210" t="s">
        <v>338</v>
      </c>
      <c r="B41" s="211"/>
      <c r="C41" s="211"/>
      <c r="D41" s="211"/>
      <c r="E41" s="211"/>
      <c r="F41" s="211"/>
      <c r="G41" s="211"/>
      <c r="H41" s="211"/>
      <c r="I41" s="1">
        <v>33</v>
      </c>
      <c r="J41" s="7">
        <v>81362</v>
      </c>
      <c r="K41" s="7">
        <v>61991</v>
      </c>
    </row>
    <row r="42" spans="1:11" ht="12.75">
      <c r="A42" s="210" t="s">
        <v>339</v>
      </c>
      <c r="B42" s="211"/>
      <c r="C42" s="211"/>
      <c r="D42" s="211"/>
      <c r="E42" s="211"/>
      <c r="F42" s="211"/>
      <c r="G42" s="211"/>
      <c r="H42" s="211"/>
      <c r="I42" s="1">
        <v>34</v>
      </c>
      <c r="J42" s="7">
        <v>0</v>
      </c>
      <c r="K42" s="7">
        <v>0</v>
      </c>
    </row>
    <row r="43" spans="1:11" ht="12.75">
      <c r="A43" s="210" t="s">
        <v>340</v>
      </c>
      <c r="B43" s="211"/>
      <c r="C43" s="211"/>
      <c r="D43" s="211"/>
      <c r="E43" s="211"/>
      <c r="F43" s="211"/>
      <c r="G43" s="211"/>
      <c r="H43" s="211"/>
      <c r="I43" s="1">
        <v>35</v>
      </c>
      <c r="J43" s="7">
        <v>0</v>
      </c>
      <c r="K43" s="7">
        <v>0</v>
      </c>
    </row>
    <row r="44" spans="1:11" ht="12.75">
      <c r="A44" s="207" t="s">
        <v>355</v>
      </c>
      <c r="B44" s="208"/>
      <c r="C44" s="208"/>
      <c r="D44" s="208"/>
      <c r="E44" s="208"/>
      <c r="F44" s="208"/>
      <c r="G44" s="208"/>
      <c r="H44" s="208"/>
      <c r="I44" s="1">
        <v>36</v>
      </c>
      <c r="J44" s="116">
        <f>SUM(J39:J43)</f>
        <v>602452</v>
      </c>
      <c r="K44" s="116">
        <f>SUM(K39:K43)</f>
        <v>7656870</v>
      </c>
    </row>
    <row r="45" spans="1:11" ht="12.75">
      <c r="A45" s="207" t="s">
        <v>342</v>
      </c>
      <c r="B45" s="208"/>
      <c r="C45" s="208"/>
      <c r="D45" s="208"/>
      <c r="E45" s="208"/>
      <c r="F45" s="208"/>
      <c r="G45" s="208"/>
      <c r="H45" s="208"/>
      <c r="I45" s="1">
        <v>37</v>
      </c>
      <c r="J45" s="116">
        <f>IF(J38&gt;J44,J38-J44,0)</f>
        <v>57367548</v>
      </c>
      <c r="K45" s="116">
        <f>IF(K38&gt;K44,K38-K44,0)</f>
        <v>0</v>
      </c>
    </row>
    <row r="46" spans="1:11" ht="12.75">
      <c r="A46" s="207" t="s">
        <v>0</v>
      </c>
      <c r="B46" s="208"/>
      <c r="C46" s="208"/>
      <c r="D46" s="208"/>
      <c r="E46" s="208"/>
      <c r="F46" s="208"/>
      <c r="G46" s="208"/>
      <c r="H46" s="208"/>
      <c r="I46" s="1">
        <v>38</v>
      </c>
      <c r="J46" s="116">
        <f>IF(J44&gt;J38,J44-J38,0)</f>
        <v>0</v>
      </c>
      <c r="K46" s="116">
        <f>IF(K44&gt;K38,K44-K38,0)</f>
        <v>7656870</v>
      </c>
    </row>
    <row r="47" spans="1:11" ht="12.75">
      <c r="A47" s="210" t="s">
        <v>2</v>
      </c>
      <c r="B47" s="211"/>
      <c r="C47" s="211"/>
      <c r="D47" s="211"/>
      <c r="E47" s="211"/>
      <c r="F47" s="211"/>
      <c r="G47" s="211"/>
      <c r="H47" s="211"/>
      <c r="I47" s="1">
        <v>39</v>
      </c>
      <c r="J47" s="46">
        <f>IF(J19-J20+J32-J33+J45-J46&gt;0,J19-J20+J32-J33+J45-J46,0)</f>
        <v>35678196</v>
      </c>
      <c r="K47" s="46">
        <v>0</v>
      </c>
    </row>
    <row r="48" spans="1:11" ht="12.75">
      <c r="A48" s="210" t="s">
        <v>1</v>
      </c>
      <c r="B48" s="211"/>
      <c r="C48" s="211"/>
      <c r="D48" s="211"/>
      <c r="E48" s="211"/>
      <c r="F48" s="211"/>
      <c r="G48" s="211"/>
      <c r="H48" s="211"/>
      <c r="I48" s="1">
        <v>40</v>
      </c>
      <c r="J48" s="46">
        <f>IF(J20-J19+J33-J32+J46-J45&gt;0,J20-J19+J33-J32+J46-J45,0)</f>
        <v>0</v>
      </c>
      <c r="K48" s="46">
        <f>IF(K20-K19+K33-K32+K46-K45&gt;0,K20-K19+K33-K32+K46-K45,0)</f>
        <v>5620914</v>
      </c>
    </row>
    <row r="49" spans="1:11" ht="12.75">
      <c r="A49" s="210" t="s">
        <v>6</v>
      </c>
      <c r="B49" s="211"/>
      <c r="C49" s="211"/>
      <c r="D49" s="211"/>
      <c r="E49" s="211"/>
      <c r="F49" s="211"/>
      <c r="G49" s="211"/>
      <c r="H49" s="211"/>
      <c r="I49" s="1">
        <v>41</v>
      </c>
      <c r="J49" s="7">
        <v>5645269</v>
      </c>
      <c r="K49" s="7">
        <v>8273610</v>
      </c>
    </row>
    <row r="50" spans="1:11" ht="12.75">
      <c r="A50" s="210" t="s">
        <v>3</v>
      </c>
      <c r="B50" s="211"/>
      <c r="C50" s="211"/>
      <c r="D50" s="211"/>
      <c r="E50" s="211"/>
      <c r="F50" s="211"/>
      <c r="G50" s="211"/>
      <c r="H50" s="211"/>
      <c r="I50" s="1">
        <v>42</v>
      </c>
      <c r="J50" s="7">
        <v>35678196</v>
      </c>
      <c r="K50" s="7">
        <v>0</v>
      </c>
    </row>
    <row r="51" spans="1:11" ht="12.75" customHeight="1">
      <c r="A51" s="210" t="s">
        <v>4</v>
      </c>
      <c r="B51" s="211"/>
      <c r="C51" s="211"/>
      <c r="D51" s="211"/>
      <c r="E51" s="211"/>
      <c r="F51" s="211"/>
      <c r="G51" s="211"/>
      <c r="H51" s="211"/>
      <c r="I51" s="1">
        <v>43</v>
      </c>
      <c r="J51" s="7"/>
      <c r="K51" s="7">
        <f>K48</f>
        <v>5620914</v>
      </c>
    </row>
    <row r="52" spans="1:11" ht="12.75" customHeight="1">
      <c r="A52" s="210" t="s">
        <v>5</v>
      </c>
      <c r="B52" s="211"/>
      <c r="C52" s="211"/>
      <c r="D52" s="211"/>
      <c r="E52" s="211"/>
      <c r="F52" s="211"/>
      <c r="G52" s="211"/>
      <c r="H52" s="211"/>
      <c r="I52" s="4">
        <v>44</v>
      </c>
      <c r="J52" s="142">
        <f>J49+J50-J51</f>
        <v>41323465</v>
      </c>
      <c r="K52" s="142">
        <f>K49+K50-K51</f>
        <v>2652696</v>
      </c>
    </row>
  </sheetData>
  <sheetProtection/>
  <mergeCells count="52">
    <mergeCell ref="A23:H23"/>
    <mergeCell ref="A26:H26"/>
    <mergeCell ref="A1:K1"/>
    <mergeCell ref="A2:K2"/>
    <mergeCell ref="A4:H4"/>
    <mergeCell ref="A6:K6"/>
    <mergeCell ref="A3:K3"/>
    <mergeCell ref="A5:H5"/>
    <mergeCell ref="A7:H7"/>
    <mergeCell ref="A13:H13"/>
    <mergeCell ref="A15:H15"/>
    <mergeCell ref="A16:H16"/>
    <mergeCell ref="A14:H14"/>
    <mergeCell ref="A8:H8"/>
    <mergeCell ref="A9:H9"/>
    <mergeCell ref="A11:H11"/>
    <mergeCell ref="A12:H12"/>
    <mergeCell ref="A10:H10"/>
    <mergeCell ref="A46:H46"/>
    <mergeCell ref="A17:H17"/>
    <mergeCell ref="A21:K21"/>
    <mergeCell ref="A24:H24"/>
    <mergeCell ref="A22:H22"/>
    <mergeCell ref="A18:H18"/>
    <mergeCell ref="A19:H19"/>
    <mergeCell ref="A20:H20"/>
    <mergeCell ref="A25:H25"/>
    <mergeCell ref="A27:H27"/>
    <mergeCell ref="A42:H42"/>
    <mergeCell ref="A45:H45"/>
    <mergeCell ref="A43:H43"/>
    <mergeCell ref="A44:H44"/>
    <mergeCell ref="A28:H28"/>
    <mergeCell ref="A37:H37"/>
    <mergeCell ref="A38:H38"/>
    <mergeCell ref="A31:H31"/>
    <mergeCell ref="A32:H32"/>
    <mergeCell ref="A29:H29"/>
    <mergeCell ref="A30:H30"/>
    <mergeCell ref="A35:H35"/>
    <mergeCell ref="A36:H36"/>
    <mergeCell ref="A34:K34"/>
    <mergeCell ref="A33:H33"/>
    <mergeCell ref="A39:H39"/>
    <mergeCell ref="A52:H52"/>
    <mergeCell ref="A48:H48"/>
    <mergeCell ref="A49:H49"/>
    <mergeCell ref="A50:H50"/>
    <mergeCell ref="A51:H51"/>
    <mergeCell ref="A47:H47"/>
    <mergeCell ref="A40:H40"/>
    <mergeCell ref="A41:H41"/>
  </mergeCells>
  <dataValidations count="2">
    <dataValidation type="whole" operator="notEqual" allowBlank="1" showInputMessage="1" showErrorMessage="1" errorTitle="Pogrešan unos" error="Mogu se unijeti samo cjelobrojne vrijednosti." sqref="J28:K30 J7:K12 J22:K26 J14:K17 J35:K37 J49:K51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27:K27 J13:K13 J18:K20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45" customWidth="1"/>
  </cols>
  <sheetData>
    <row r="1" spans="1:11" ht="12.75" customHeight="1">
      <c r="A1" s="261" t="s">
        <v>8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8" t="s">
        <v>359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24">
      <c r="A4" s="263" t="s">
        <v>22</v>
      </c>
      <c r="B4" s="263"/>
      <c r="C4" s="263"/>
      <c r="D4" s="263"/>
      <c r="E4" s="263"/>
      <c r="F4" s="263"/>
      <c r="G4" s="263"/>
      <c r="H4" s="263"/>
      <c r="I4" s="58" t="s">
        <v>144</v>
      </c>
      <c r="J4" s="59" t="s">
        <v>143</v>
      </c>
      <c r="K4" s="59" t="s">
        <v>145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64">
        <v>2</v>
      </c>
      <c r="J5" s="65" t="s">
        <v>55</v>
      </c>
      <c r="K5" s="65" t="s">
        <v>56</v>
      </c>
    </row>
    <row r="6" spans="1:11" ht="12.75" customHeight="1">
      <c r="A6" s="219" t="s">
        <v>303</v>
      </c>
      <c r="B6" s="220"/>
      <c r="C6" s="220"/>
      <c r="D6" s="220"/>
      <c r="E6" s="220"/>
      <c r="F6" s="220"/>
      <c r="G6" s="220"/>
      <c r="H6" s="220"/>
      <c r="I6" s="259"/>
      <c r="J6" s="259"/>
      <c r="K6" s="260"/>
    </row>
    <row r="7" spans="1:11" ht="12.75">
      <c r="A7" s="210" t="s">
        <v>11</v>
      </c>
      <c r="B7" s="211"/>
      <c r="C7" s="211"/>
      <c r="D7" s="211"/>
      <c r="E7" s="211"/>
      <c r="F7" s="211"/>
      <c r="G7" s="211"/>
      <c r="H7" s="211"/>
      <c r="I7" s="1">
        <v>1</v>
      </c>
      <c r="J7" s="5"/>
      <c r="K7" s="7"/>
    </row>
    <row r="8" spans="1:11" ht="12.75">
      <c r="A8" s="210" t="s">
        <v>12</v>
      </c>
      <c r="B8" s="211"/>
      <c r="C8" s="211"/>
      <c r="D8" s="211"/>
      <c r="E8" s="211"/>
      <c r="F8" s="211"/>
      <c r="G8" s="211"/>
      <c r="H8" s="211"/>
      <c r="I8" s="1">
        <v>2</v>
      </c>
      <c r="J8" s="5"/>
      <c r="K8" s="7"/>
    </row>
    <row r="9" spans="1:11" ht="12.75">
      <c r="A9" s="210" t="s">
        <v>13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/>
    </row>
    <row r="10" spans="1:11" ht="12.75">
      <c r="A10" s="210" t="s">
        <v>14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15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>
      <c r="A12" s="207" t="s">
        <v>9</v>
      </c>
      <c r="B12" s="208"/>
      <c r="C12" s="208"/>
      <c r="D12" s="208"/>
      <c r="E12" s="208"/>
      <c r="F12" s="208"/>
      <c r="G12" s="208"/>
      <c r="H12" s="208"/>
      <c r="I12" s="1">
        <v>6</v>
      </c>
      <c r="J12" s="56">
        <f>SUM(J7:J11)</f>
        <v>0</v>
      </c>
      <c r="K12" s="46">
        <f>SUM(K7:K11)</f>
        <v>0</v>
      </c>
    </row>
    <row r="13" spans="1:11" ht="12.75">
      <c r="A13" s="210" t="s">
        <v>16</v>
      </c>
      <c r="B13" s="211"/>
      <c r="C13" s="211"/>
      <c r="D13" s="211"/>
      <c r="E13" s="211"/>
      <c r="F13" s="211"/>
      <c r="G13" s="211"/>
      <c r="H13" s="211"/>
      <c r="I13" s="1">
        <v>7</v>
      </c>
      <c r="J13" s="5"/>
      <c r="K13" s="7"/>
    </row>
    <row r="14" spans="1:11" ht="12.75">
      <c r="A14" s="210" t="s">
        <v>17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ht="12.75">
      <c r="A15" s="210" t="s">
        <v>18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ht="12.75">
      <c r="A16" s="210" t="s">
        <v>19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/>
    </row>
    <row r="17" spans="1:11" ht="12.75">
      <c r="A17" s="210" t="s">
        <v>20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/>
    </row>
    <row r="18" spans="1:11" ht="12.75">
      <c r="A18" s="210" t="s">
        <v>21</v>
      </c>
      <c r="B18" s="211"/>
      <c r="C18" s="211"/>
      <c r="D18" s="211"/>
      <c r="E18" s="211"/>
      <c r="F18" s="211"/>
      <c r="G18" s="211"/>
      <c r="H18" s="211"/>
      <c r="I18" s="1">
        <v>12</v>
      </c>
      <c r="J18" s="5"/>
      <c r="K18" s="7"/>
    </row>
    <row r="19" spans="1:11" ht="12.75">
      <c r="A19" s="207" t="s">
        <v>10</v>
      </c>
      <c r="B19" s="208"/>
      <c r="C19" s="208"/>
      <c r="D19" s="208"/>
      <c r="E19" s="208"/>
      <c r="F19" s="208"/>
      <c r="G19" s="208"/>
      <c r="H19" s="208"/>
      <c r="I19" s="1">
        <v>13</v>
      </c>
      <c r="J19" s="56">
        <f>SUM(J13:J18)</f>
        <v>0</v>
      </c>
      <c r="K19" s="46">
        <f>SUM(K13:K18)</f>
        <v>0</v>
      </c>
    </row>
    <row r="20" spans="1:11" ht="12.75" customHeight="1">
      <c r="A20" s="207" t="s">
        <v>316</v>
      </c>
      <c r="B20" s="208"/>
      <c r="C20" s="208"/>
      <c r="D20" s="208"/>
      <c r="E20" s="208"/>
      <c r="F20" s="208"/>
      <c r="G20" s="208"/>
      <c r="H20" s="208"/>
      <c r="I20" s="1">
        <v>14</v>
      </c>
      <c r="J20" s="56">
        <f>IF(J12&gt;J19,J12-J19,0)</f>
        <v>0</v>
      </c>
      <c r="K20" s="46">
        <f>IF(K12&gt;K19,K12-K19,0)</f>
        <v>0</v>
      </c>
    </row>
    <row r="21" spans="1:11" ht="12.75" customHeight="1">
      <c r="A21" s="207" t="s">
        <v>317</v>
      </c>
      <c r="B21" s="208"/>
      <c r="C21" s="208"/>
      <c r="D21" s="208"/>
      <c r="E21" s="208"/>
      <c r="F21" s="208"/>
      <c r="G21" s="208"/>
      <c r="H21" s="208"/>
      <c r="I21" s="1">
        <v>15</v>
      </c>
      <c r="J21" s="56">
        <f>IF(J19&gt;J12,J19-J12,0)</f>
        <v>0</v>
      </c>
      <c r="K21" s="46">
        <f>IF(K19&gt;K12,K19-K12,0)</f>
        <v>0</v>
      </c>
    </row>
    <row r="22" spans="1:11" ht="12.75" customHeight="1">
      <c r="A22" s="219" t="s">
        <v>318</v>
      </c>
      <c r="B22" s="220"/>
      <c r="C22" s="220"/>
      <c r="D22" s="220"/>
      <c r="E22" s="220"/>
      <c r="F22" s="220"/>
      <c r="G22" s="220"/>
      <c r="H22" s="220"/>
      <c r="I22" s="259"/>
      <c r="J22" s="259"/>
      <c r="K22" s="260"/>
    </row>
    <row r="23" spans="1:11" ht="12.75" customHeight="1">
      <c r="A23" s="210" t="s">
        <v>319</v>
      </c>
      <c r="B23" s="211"/>
      <c r="C23" s="211"/>
      <c r="D23" s="211"/>
      <c r="E23" s="211"/>
      <c r="F23" s="211"/>
      <c r="G23" s="211"/>
      <c r="H23" s="211"/>
      <c r="I23" s="1">
        <v>15</v>
      </c>
      <c r="J23" s="5"/>
      <c r="K23" s="7"/>
    </row>
    <row r="24" spans="1:11" ht="12.75" customHeight="1">
      <c r="A24" s="210" t="s">
        <v>320</v>
      </c>
      <c r="B24" s="211"/>
      <c r="C24" s="211"/>
      <c r="D24" s="211"/>
      <c r="E24" s="211"/>
      <c r="F24" s="211"/>
      <c r="G24" s="211"/>
      <c r="H24" s="211"/>
      <c r="I24" s="1">
        <v>16</v>
      </c>
      <c r="J24" s="5"/>
      <c r="K24" s="7"/>
    </row>
    <row r="25" spans="1:11" ht="12.75" customHeight="1">
      <c r="A25" s="210" t="s">
        <v>321</v>
      </c>
      <c r="B25" s="211"/>
      <c r="C25" s="211"/>
      <c r="D25" s="211"/>
      <c r="E25" s="211"/>
      <c r="F25" s="211"/>
      <c r="G25" s="211"/>
      <c r="H25" s="211"/>
      <c r="I25" s="1">
        <v>17</v>
      </c>
      <c r="J25" s="5"/>
      <c r="K25" s="7"/>
    </row>
    <row r="26" spans="1:11" ht="12.75" customHeight="1">
      <c r="A26" s="210" t="s">
        <v>322</v>
      </c>
      <c r="B26" s="211"/>
      <c r="C26" s="211"/>
      <c r="D26" s="211"/>
      <c r="E26" s="211"/>
      <c r="F26" s="211"/>
      <c r="G26" s="211"/>
      <c r="H26" s="211"/>
      <c r="I26" s="1">
        <v>18</v>
      </c>
      <c r="J26" s="5"/>
      <c r="K26" s="7"/>
    </row>
    <row r="27" spans="1:11" ht="12.75" customHeight="1">
      <c r="A27" s="210" t="s">
        <v>323</v>
      </c>
      <c r="B27" s="211"/>
      <c r="C27" s="211"/>
      <c r="D27" s="211"/>
      <c r="E27" s="211"/>
      <c r="F27" s="211"/>
      <c r="G27" s="211"/>
      <c r="H27" s="211"/>
      <c r="I27" s="1">
        <v>19</v>
      </c>
      <c r="J27" s="5"/>
      <c r="K27" s="7"/>
    </row>
    <row r="28" spans="1:11" ht="12.75" customHeight="1">
      <c r="A28" s="207" t="s">
        <v>324</v>
      </c>
      <c r="B28" s="208"/>
      <c r="C28" s="208"/>
      <c r="D28" s="208"/>
      <c r="E28" s="208"/>
      <c r="F28" s="208"/>
      <c r="G28" s="208"/>
      <c r="H28" s="208"/>
      <c r="I28" s="1">
        <v>20</v>
      </c>
      <c r="J28" s="56">
        <f>SUM(J23:J27)</f>
        <v>0</v>
      </c>
      <c r="K28" s="46">
        <f>SUM(K23:K27)</f>
        <v>0</v>
      </c>
    </row>
    <row r="29" spans="1:11" ht="12.75" customHeight="1">
      <c r="A29" s="210" t="s">
        <v>325</v>
      </c>
      <c r="B29" s="211"/>
      <c r="C29" s="211"/>
      <c r="D29" s="211"/>
      <c r="E29" s="211"/>
      <c r="F29" s="211"/>
      <c r="G29" s="211"/>
      <c r="H29" s="211"/>
      <c r="I29" s="1">
        <v>21</v>
      </c>
      <c r="J29" s="5"/>
      <c r="K29" s="7"/>
    </row>
    <row r="30" spans="1:11" ht="12.75" customHeight="1">
      <c r="A30" s="210" t="s">
        <v>326</v>
      </c>
      <c r="B30" s="211"/>
      <c r="C30" s="211"/>
      <c r="D30" s="211"/>
      <c r="E30" s="211"/>
      <c r="F30" s="211"/>
      <c r="G30" s="211"/>
      <c r="H30" s="211"/>
      <c r="I30" s="1">
        <v>22</v>
      </c>
      <c r="J30" s="5"/>
      <c r="K30" s="7"/>
    </row>
    <row r="31" spans="1:11" ht="12.75" customHeight="1">
      <c r="A31" s="210" t="s">
        <v>327</v>
      </c>
      <c r="B31" s="211"/>
      <c r="C31" s="211"/>
      <c r="D31" s="211"/>
      <c r="E31" s="211"/>
      <c r="F31" s="211"/>
      <c r="G31" s="211"/>
      <c r="H31" s="211"/>
      <c r="I31" s="1">
        <v>23</v>
      </c>
      <c r="J31" s="5"/>
      <c r="K31" s="7"/>
    </row>
    <row r="32" spans="1:11" ht="12.75" customHeight="1">
      <c r="A32" s="207" t="s">
        <v>328</v>
      </c>
      <c r="B32" s="208"/>
      <c r="C32" s="208"/>
      <c r="D32" s="208"/>
      <c r="E32" s="208"/>
      <c r="F32" s="208"/>
      <c r="G32" s="208"/>
      <c r="H32" s="208"/>
      <c r="I32" s="1">
        <v>24</v>
      </c>
      <c r="J32" s="56">
        <f>SUM(J29:J31)</f>
        <v>0</v>
      </c>
      <c r="K32" s="46">
        <f>SUM(K29:K31)</f>
        <v>0</v>
      </c>
    </row>
    <row r="33" spans="1:11" ht="12.75" customHeight="1">
      <c r="A33" s="207" t="s">
        <v>329</v>
      </c>
      <c r="B33" s="208"/>
      <c r="C33" s="208"/>
      <c r="D33" s="208"/>
      <c r="E33" s="208"/>
      <c r="F33" s="208"/>
      <c r="G33" s="208"/>
      <c r="H33" s="208"/>
      <c r="I33" s="1">
        <v>25</v>
      </c>
      <c r="J33" s="56">
        <f>IF(J28&gt;J32,J28-J32,0)</f>
        <v>0</v>
      </c>
      <c r="K33" s="46">
        <f>IF(K28&gt;K32,K28-K32,0)</f>
        <v>0</v>
      </c>
    </row>
    <row r="34" spans="1:11" ht="12.75" customHeight="1">
      <c r="A34" s="207" t="s">
        <v>330</v>
      </c>
      <c r="B34" s="208"/>
      <c r="C34" s="208"/>
      <c r="D34" s="208"/>
      <c r="E34" s="208"/>
      <c r="F34" s="208"/>
      <c r="G34" s="208"/>
      <c r="H34" s="208"/>
      <c r="I34" s="1">
        <v>26</v>
      </c>
      <c r="J34" s="56">
        <f>IF(J32&gt;J28,J32-J28,0)</f>
        <v>0</v>
      </c>
      <c r="K34" s="46">
        <f>IF(K32&gt;K28,K32-K28,0)</f>
        <v>0</v>
      </c>
    </row>
    <row r="35" spans="1:11" ht="12.75" customHeight="1">
      <c r="A35" s="219" t="s">
        <v>331</v>
      </c>
      <c r="B35" s="220"/>
      <c r="C35" s="220"/>
      <c r="D35" s="220"/>
      <c r="E35" s="220"/>
      <c r="F35" s="220"/>
      <c r="G35" s="220"/>
      <c r="H35" s="220"/>
      <c r="I35" s="259"/>
      <c r="J35" s="259"/>
      <c r="K35" s="260"/>
    </row>
    <row r="36" spans="1:11" ht="12.75" customHeight="1">
      <c r="A36" s="210" t="s">
        <v>332</v>
      </c>
      <c r="B36" s="211"/>
      <c r="C36" s="211"/>
      <c r="D36" s="211"/>
      <c r="E36" s="211"/>
      <c r="F36" s="211"/>
      <c r="G36" s="211"/>
      <c r="H36" s="211"/>
      <c r="I36" s="1">
        <v>27</v>
      </c>
      <c r="J36" s="5">
        <v>0</v>
      </c>
      <c r="K36" s="7">
        <v>0</v>
      </c>
    </row>
    <row r="37" spans="1:11" ht="12.75" customHeight="1">
      <c r="A37" s="210" t="s">
        <v>333</v>
      </c>
      <c r="B37" s="211"/>
      <c r="C37" s="211"/>
      <c r="D37" s="211"/>
      <c r="E37" s="211"/>
      <c r="F37" s="211"/>
      <c r="G37" s="211"/>
      <c r="H37" s="211"/>
      <c r="I37" s="1">
        <v>28</v>
      </c>
      <c r="J37" s="5"/>
      <c r="K37" s="7"/>
    </row>
    <row r="38" spans="1:11" ht="12.75" customHeight="1">
      <c r="A38" s="210" t="s">
        <v>334</v>
      </c>
      <c r="B38" s="211"/>
      <c r="C38" s="211"/>
      <c r="D38" s="211"/>
      <c r="E38" s="211"/>
      <c r="F38" s="211"/>
      <c r="G38" s="211"/>
      <c r="H38" s="211"/>
      <c r="I38" s="1">
        <v>29</v>
      </c>
      <c r="J38" s="5"/>
      <c r="K38" s="7"/>
    </row>
    <row r="39" spans="1:11" ht="12.75" customHeight="1">
      <c r="A39" s="207" t="s">
        <v>335</v>
      </c>
      <c r="B39" s="208"/>
      <c r="C39" s="208"/>
      <c r="D39" s="208"/>
      <c r="E39" s="208"/>
      <c r="F39" s="208"/>
      <c r="G39" s="208"/>
      <c r="H39" s="208"/>
      <c r="I39" s="1">
        <v>30</v>
      </c>
      <c r="J39" s="56">
        <f>SUM(J36:J38)</f>
        <v>0</v>
      </c>
      <c r="K39" s="46">
        <f>SUM(K36:K38)</f>
        <v>0</v>
      </c>
    </row>
    <row r="40" spans="1:11" ht="12.75" customHeight="1">
      <c r="A40" s="210" t="s">
        <v>336</v>
      </c>
      <c r="B40" s="211"/>
      <c r="C40" s="211"/>
      <c r="D40" s="211"/>
      <c r="E40" s="211"/>
      <c r="F40" s="211"/>
      <c r="G40" s="211"/>
      <c r="H40" s="211"/>
      <c r="I40" s="1">
        <v>31</v>
      </c>
      <c r="J40" s="5"/>
      <c r="K40" s="7"/>
    </row>
    <row r="41" spans="1:11" ht="12.75" customHeight="1">
      <c r="A41" s="210" t="s">
        <v>337</v>
      </c>
      <c r="B41" s="211"/>
      <c r="C41" s="211"/>
      <c r="D41" s="211"/>
      <c r="E41" s="211"/>
      <c r="F41" s="211"/>
      <c r="G41" s="211"/>
      <c r="H41" s="211"/>
      <c r="I41" s="1">
        <v>32</v>
      </c>
      <c r="J41" s="5"/>
      <c r="K41" s="7"/>
    </row>
    <row r="42" spans="1:11" ht="12.75" customHeight="1">
      <c r="A42" s="210" t="s">
        <v>338</v>
      </c>
      <c r="B42" s="211"/>
      <c r="C42" s="211"/>
      <c r="D42" s="211"/>
      <c r="E42" s="211"/>
      <c r="F42" s="211"/>
      <c r="G42" s="211"/>
      <c r="H42" s="211"/>
      <c r="I42" s="1">
        <v>33</v>
      </c>
      <c r="J42" s="5"/>
      <c r="K42" s="7"/>
    </row>
    <row r="43" spans="1:11" ht="12.75" customHeight="1">
      <c r="A43" s="210" t="s">
        <v>339</v>
      </c>
      <c r="B43" s="211"/>
      <c r="C43" s="211"/>
      <c r="D43" s="211"/>
      <c r="E43" s="211"/>
      <c r="F43" s="211"/>
      <c r="G43" s="211"/>
      <c r="H43" s="211"/>
      <c r="I43" s="1">
        <v>34</v>
      </c>
      <c r="J43" s="5"/>
      <c r="K43" s="7"/>
    </row>
    <row r="44" spans="1:11" ht="12.75" customHeight="1">
      <c r="A44" s="210" t="s">
        <v>340</v>
      </c>
      <c r="B44" s="211"/>
      <c r="C44" s="211"/>
      <c r="D44" s="211"/>
      <c r="E44" s="211"/>
      <c r="F44" s="211"/>
      <c r="G44" s="211"/>
      <c r="H44" s="211"/>
      <c r="I44" s="1">
        <v>35</v>
      </c>
      <c r="J44" s="5"/>
      <c r="K44" s="7"/>
    </row>
    <row r="45" spans="1:11" ht="12.75" customHeight="1">
      <c r="A45" s="207" t="s">
        <v>341</v>
      </c>
      <c r="B45" s="208"/>
      <c r="C45" s="208"/>
      <c r="D45" s="208"/>
      <c r="E45" s="208"/>
      <c r="F45" s="208"/>
      <c r="G45" s="208"/>
      <c r="H45" s="208"/>
      <c r="I45" s="1">
        <v>36</v>
      </c>
      <c r="J45" s="56">
        <f>SUM(J40:J44)</f>
        <v>0</v>
      </c>
      <c r="K45" s="46">
        <f>SUM(K40:K44)</f>
        <v>0</v>
      </c>
    </row>
    <row r="46" spans="1:11" ht="12.75" customHeight="1">
      <c r="A46" s="207" t="s">
        <v>342</v>
      </c>
      <c r="B46" s="208"/>
      <c r="C46" s="208"/>
      <c r="D46" s="208"/>
      <c r="E46" s="208"/>
      <c r="F46" s="208"/>
      <c r="G46" s="208"/>
      <c r="H46" s="208"/>
      <c r="I46" s="1">
        <v>37</v>
      </c>
      <c r="J46" s="56">
        <f>IF(J39&gt;J45,J39-J45,0)</f>
        <v>0</v>
      </c>
      <c r="K46" s="46">
        <f>IF(K39&gt;K45,K39-K45,0)</f>
        <v>0</v>
      </c>
    </row>
    <row r="47" spans="1:11" ht="12.75" customHeight="1">
      <c r="A47" s="207" t="s">
        <v>0</v>
      </c>
      <c r="B47" s="208"/>
      <c r="C47" s="208"/>
      <c r="D47" s="208"/>
      <c r="E47" s="208"/>
      <c r="F47" s="208"/>
      <c r="G47" s="208"/>
      <c r="H47" s="208"/>
      <c r="I47" s="1">
        <v>38</v>
      </c>
      <c r="J47" s="56">
        <f>IF(J45&gt;J39,J45-J39,0)</f>
        <v>0</v>
      </c>
      <c r="K47" s="46">
        <f>IF(K45&gt;K39,K45-K39,0)</f>
        <v>0</v>
      </c>
    </row>
    <row r="48" spans="1:11" ht="12.75" customHeight="1">
      <c r="A48" s="210" t="s">
        <v>2</v>
      </c>
      <c r="B48" s="211"/>
      <c r="C48" s="211"/>
      <c r="D48" s="211"/>
      <c r="E48" s="211"/>
      <c r="F48" s="211"/>
      <c r="G48" s="211"/>
      <c r="H48" s="211"/>
      <c r="I48" s="1">
        <v>39</v>
      </c>
      <c r="J48" s="56">
        <f>IF(J20-J21+J33-J34+J46-J47&gt;0,J20-J21+J33-J34+J46-J47,0)</f>
        <v>0</v>
      </c>
      <c r="K48" s="46">
        <f>IF(K20-K21+K33-K34+K46-K47&gt;0,K20-K21+K33-K34+K46-K47,0)</f>
        <v>0</v>
      </c>
    </row>
    <row r="49" spans="1:11" ht="12.75" customHeight="1">
      <c r="A49" s="210" t="s">
        <v>1</v>
      </c>
      <c r="B49" s="211"/>
      <c r="C49" s="211"/>
      <c r="D49" s="211"/>
      <c r="E49" s="211"/>
      <c r="F49" s="211"/>
      <c r="G49" s="211"/>
      <c r="H49" s="211"/>
      <c r="I49" s="1">
        <v>40</v>
      </c>
      <c r="J49" s="56">
        <f>IF(J21-J20+J34-J33+J47-J46&gt;0,J21-J20+J34-J33+J47-J46,0)</f>
        <v>0</v>
      </c>
      <c r="K49" s="46">
        <f>IF(K21-K20+K34-K33+K47-K46&gt;0,K21-K20+K34-K33+K47-K46,0)</f>
        <v>0</v>
      </c>
    </row>
    <row r="50" spans="1:11" ht="12.75" customHeight="1">
      <c r="A50" s="210" t="s">
        <v>6</v>
      </c>
      <c r="B50" s="211"/>
      <c r="C50" s="211"/>
      <c r="D50" s="211"/>
      <c r="E50" s="211"/>
      <c r="F50" s="211"/>
      <c r="G50" s="211"/>
      <c r="H50" s="211"/>
      <c r="I50" s="1">
        <v>41</v>
      </c>
      <c r="J50" s="5"/>
      <c r="K50" s="7"/>
    </row>
    <row r="51" spans="1:11" ht="12.75" customHeight="1">
      <c r="A51" s="210" t="s">
        <v>4</v>
      </c>
      <c r="B51" s="211"/>
      <c r="C51" s="211"/>
      <c r="D51" s="211"/>
      <c r="E51" s="211"/>
      <c r="F51" s="211"/>
      <c r="G51" s="211"/>
      <c r="H51" s="211"/>
      <c r="I51" s="1">
        <v>42</v>
      </c>
      <c r="J51" s="5">
        <v>0</v>
      </c>
      <c r="K51" s="7">
        <v>0</v>
      </c>
    </row>
    <row r="52" spans="1:11" ht="12.75" customHeight="1">
      <c r="A52" s="210" t="s">
        <v>3</v>
      </c>
      <c r="B52" s="211"/>
      <c r="C52" s="211"/>
      <c r="D52" s="211"/>
      <c r="E52" s="211"/>
      <c r="F52" s="211"/>
      <c r="G52" s="211"/>
      <c r="H52" s="211"/>
      <c r="I52" s="1">
        <v>43</v>
      </c>
      <c r="J52" s="5">
        <f>J21+J34-J46</f>
        <v>0</v>
      </c>
      <c r="K52" s="7">
        <f>K21-K33-K46</f>
        <v>0</v>
      </c>
    </row>
    <row r="53" spans="1:11" ht="12.75" customHeight="1">
      <c r="A53" s="210" t="s">
        <v>5</v>
      </c>
      <c r="B53" s="211"/>
      <c r="C53" s="211"/>
      <c r="D53" s="211"/>
      <c r="E53" s="211"/>
      <c r="F53" s="211"/>
      <c r="G53" s="211"/>
      <c r="H53" s="211"/>
      <c r="I53" s="4">
        <v>44</v>
      </c>
      <c r="J53" s="57">
        <f>J50+J51-J52</f>
        <v>0</v>
      </c>
      <c r="K53" s="53">
        <f>K50+K51-K52</f>
        <v>0</v>
      </c>
    </row>
    <row r="54" spans="1:1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53">
    <mergeCell ref="A9:H9"/>
    <mergeCell ref="A13:H13"/>
    <mergeCell ref="A1:K1"/>
    <mergeCell ref="A2:K2"/>
    <mergeCell ref="A4:H4"/>
    <mergeCell ref="A5:H5"/>
    <mergeCell ref="A15:H15"/>
    <mergeCell ref="A3:K3"/>
    <mergeCell ref="A8:H8"/>
    <mergeCell ref="A24:H24"/>
    <mergeCell ref="A6:K6"/>
    <mergeCell ref="A10:H10"/>
    <mergeCell ref="A12:H12"/>
    <mergeCell ref="A14:H14"/>
    <mergeCell ref="A7:H7"/>
    <mergeCell ref="A11:H11"/>
    <mergeCell ref="A28:H28"/>
    <mergeCell ref="A17:H17"/>
    <mergeCell ref="A16:H16"/>
    <mergeCell ref="A18:H18"/>
    <mergeCell ref="A37:H37"/>
    <mergeCell ref="A29:H29"/>
    <mergeCell ref="A22:K22"/>
    <mergeCell ref="A19:H19"/>
    <mergeCell ref="A20:H20"/>
    <mergeCell ref="A21:H21"/>
    <mergeCell ref="A27:H27"/>
    <mergeCell ref="A26:H26"/>
    <mergeCell ref="A25:H25"/>
    <mergeCell ref="A23:H23"/>
    <mergeCell ref="A35:K35"/>
    <mergeCell ref="A30:H30"/>
    <mergeCell ref="A31:H31"/>
    <mergeCell ref="A36:H36"/>
    <mergeCell ref="A32:H32"/>
    <mergeCell ref="A33:H33"/>
    <mergeCell ref="A34:H34"/>
    <mergeCell ref="A39:H39"/>
    <mergeCell ref="A40:H40"/>
    <mergeCell ref="A45:H45"/>
    <mergeCell ref="A46:H46"/>
    <mergeCell ref="A44:H44"/>
    <mergeCell ref="A42:H42"/>
    <mergeCell ref="A38:H38"/>
    <mergeCell ref="A53:H53"/>
    <mergeCell ref="A48:H48"/>
    <mergeCell ref="A49:H49"/>
    <mergeCell ref="A50:H50"/>
    <mergeCell ref="A51:H51"/>
    <mergeCell ref="A52:H52"/>
    <mergeCell ref="A47:H47"/>
    <mergeCell ref="A43:H43"/>
    <mergeCell ref="A41:H41"/>
  </mergeCells>
  <dataValidations count="2">
    <dataValidation type="whole" operator="notEqual" allowBlank="1" showInputMessage="1" showErrorMessage="1" errorTitle="Pogrešan unos" error="Mogu se unijeti samo cjelobrojne vrijednosti." sqref="J13:K18 J7:K11 J50:K52 J40:K44 J36:K38 J29:K31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1 J32:K34 J53:K53 J45:K49 J39:K39 J28:K2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M19" sqref="M19"/>
    </sheetView>
  </sheetViews>
  <sheetFormatPr defaultColWidth="9.140625" defaultRowHeight="12.75"/>
  <cols>
    <col min="1" max="4" width="9.140625" style="68" customWidth="1"/>
    <col min="5" max="5" width="10.421875" style="68" bestFit="1" customWidth="1"/>
    <col min="6" max="9" width="9.140625" style="68" customWidth="1"/>
    <col min="10" max="11" width="11.421875" style="68" customWidth="1"/>
    <col min="12" max="16384" width="9.140625" style="68" customWidth="1"/>
  </cols>
  <sheetData>
    <row r="1" spans="1:12" ht="12.75">
      <c r="A1" s="284" t="s">
        <v>23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67"/>
    </row>
    <row r="2" spans="1:12" ht="15.75">
      <c r="A2" s="37"/>
      <c r="B2" s="66"/>
      <c r="C2" s="286" t="s">
        <v>24</v>
      </c>
      <c r="D2" s="286"/>
      <c r="E2" s="69">
        <v>42005</v>
      </c>
      <c r="F2" s="38" t="s">
        <v>25</v>
      </c>
      <c r="G2" s="287">
        <v>42185</v>
      </c>
      <c r="H2" s="288"/>
      <c r="I2" s="66"/>
      <c r="J2" s="66"/>
      <c r="K2" s="66"/>
      <c r="L2" s="70"/>
    </row>
    <row r="3" spans="1:11" ht="24">
      <c r="A3" s="289" t="s">
        <v>142</v>
      </c>
      <c r="B3" s="289"/>
      <c r="C3" s="289"/>
      <c r="D3" s="289"/>
      <c r="E3" s="289"/>
      <c r="F3" s="289"/>
      <c r="G3" s="289"/>
      <c r="H3" s="289"/>
      <c r="I3" s="71" t="s">
        <v>144</v>
      </c>
      <c r="J3" s="59" t="s">
        <v>26</v>
      </c>
      <c r="K3" s="59" t="s">
        <v>27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73">
        <v>2</v>
      </c>
      <c r="J4" s="72" t="s">
        <v>55</v>
      </c>
      <c r="K4" s="72" t="s">
        <v>56</v>
      </c>
    </row>
    <row r="5" spans="1:11" ht="12.75">
      <c r="A5" s="270" t="s">
        <v>28</v>
      </c>
      <c r="B5" s="271"/>
      <c r="C5" s="271"/>
      <c r="D5" s="271"/>
      <c r="E5" s="271"/>
      <c r="F5" s="271"/>
      <c r="G5" s="271"/>
      <c r="H5" s="271"/>
      <c r="I5" s="39">
        <v>1</v>
      </c>
      <c r="J5" s="6">
        <v>116604710</v>
      </c>
      <c r="K5" s="6">
        <v>116604710</v>
      </c>
    </row>
    <row r="6" spans="1:11" ht="12.75">
      <c r="A6" s="270" t="s">
        <v>29</v>
      </c>
      <c r="B6" s="271"/>
      <c r="C6" s="271"/>
      <c r="D6" s="271"/>
      <c r="E6" s="271"/>
      <c r="F6" s="271"/>
      <c r="G6" s="271"/>
      <c r="H6" s="271"/>
      <c r="I6" s="39">
        <v>2</v>
      </c>
      <c r="J6" s="7"/>
      <c r="K6" s="7"/>
    </row>
    <row r="7" spans="1:11" ht="12.75">
      <c r="A7" s="270" t="s">
        <v>30</v>
      </c>
      <c r="B7" s="271"/>
      <c r="C7" s="271"/>
      <c r="D7" s="271"/>
      <c r="E7" s="271"/>
      <c r="F7" s="271"/>
      <c r="G7" s="271"/>
      <c r="H7" s="271"/>
      <c r="I7" s="39">
        <v>3</v>
      </c>
      <c r="J7" s="7">
        <v>-2369900</v>
      </c>
      <c r="K7" s="7">
        <v>-1565980</v>
      </c>
    </row>
    <row r="8" spans="1:11" ht="12.75">
      <c r="A8" s="270" t="s">
        <v>31</v>
      </c>
      <c r="B8" s="271"/>
      <c r="C8" s="271"/>
      <c r="D8" s="271"/>
      <c r="E8" s="271"/>
      <c r="F8" s="271"/>
      <c r="G8" s="271"/>
      <c r="H8" s="271"/>
      <c r="I8" s="39">
        <v>4</v>
      </c>
      <c r="J8" s="7">
        <v>-156698339</v>
      </c>
      <c r="K8" s="7">
        <v>-155135857</v>
      </c>
    </row>
    <row r="9" spans="1:11" ht="12.75">
      <c r="A9" s="270" t="s">
        <v>32</v>
      </c>
      <c r="B9" s="271"/>
      <c r="C9" s="271"/>
      <c r="D9" s="271"/>
      <c r="E9" s="271"/>
      <c r="F9" s="271"/>
      <c r="G9" s="271"/>
      <c r="H9" s="271"/>
      <c r="I9" s="39">
        <v>5</v>
      </c>
      <c r="J9" s="7">
        <v>5130844</v>
      </c>
      <c r="K9" s="7">
        <v>-17054350</v>
      </c>
    </row>
    <row r="10" spans="1:11" ht="12.75">
      <c r="A10" s="270" t="s">
        <v>33</v>
      </c>
      <c r="B10" s="271"/>
      <c r="C10" s="271"/>
      <c r="D10" s="271"/>
      <c r="E10" s="271"/>
      <c r="F10" s="271"/>
      <c r="G10" s="271"/>
      <c r="H10" s="271"/>
      <c r="I10" s="39">
        <v>6</v>
      </c>
      <c r="J10" s="7">
        <v>136114682</v>
      </c>
      <c r="K10" s="7">
        <v>136114682</v>
      </c>
    </row>
    <row r="11" spans="1:11" ht="12.75">
      <c r="A11" s="270" t="s">
        <v>34</v>
      </c>
      <c r="B11" s="271"/>
      <c r="C11" s="271"/>
      <c r="D11" s="271"/>
      <c r="E11" s="271"/>
      <c r="F11" s="271"/>
      <c r="G11" s="271"/>
      <c r="H11" s="271"/>
      <c r="I11" s="39">
        <v>7</v>
      </c>
      <c r="J11" s="7"/>
      <c r="K11" s="7"/>
    </row>
    <row r="12" spans="1:11" ht="12.75">
      <c r="A12" s="270" t="s">
        <v>35</v>
      </c>
      <c r="B12" s="271"/>
      <c r="C12" s="271"/>
      <c r="D12" s="271"/>
      <c r="E12" s="271"/>
      <c r="F12" s="271"/>
      <c r="G12" s="271"/>
      <c r="H12" s="271"/>
      <c r="I12" s="39">
        <v>8</v>
      </c>
      <c r="J12" s="7"/>
      <c r="K12" s="7"/>
    </row>
    <row r="13" spans="1:11" ht="12.75">
      <c r="A13" s="270" t="s">
        <v>36</v>
      </c>
      <c r="B13" s="271"/>
      <c r="C13" s="271"/>
      <c r="D13" s="271"/>
      <c r="E13" s="271"/>
      <c r="F13" s="271"/>
      <c r="G13" s="271"/>
      <c r="H13" s="271"/>
      <c r="I13" s="39">
        <v>9</v>
      </c>
      <c r="J13" s="7"/>
      <c r="K13" s="7"/>
    </row>
    <row r="14" spans="1:11" ht="12.75">
      <c r="A14" s="272" t="s">
        <v>44</v>
      </c>
      <c r="B14" s="273"/>
      <c r="C14" s="273"/>
      <c r="D14" s="273"/>
      <c r="E14" s="273"/>
      <c r="F14" s="273"/>
      <c r="G14" s="273"/>
      <c r="H14" s="273"/>
      <c r="I14" s="39">
        <v>10</v>
      </c>
      <c r="J14" s="46">
        <f>SUM(J5:J13)</f>
        <v>98781997</v>
      </c>
      <c r="K14" s="46">
        <f>SUM(K5:K13)</f>
        <v>78963205</v>
      </c>
    </row>
    <row r="15" spans="1:11" ht="12.75">
      <c r="A15" s="270" t="s">
        <v>37</v>
      </c>
      <c r="B15" s="271"/>
      <c r="C15" s="271"/>
      <c r="D15" s="271"/>
      <c r="E15" s="271"/>
      <c r="F15" s="271"/>
      <c r="G15" s="271"/>
      <c r="H15" s="271"/>
      <c r="I15" s="39">
        <v>11</v>
      </c>
      <c r="J15" s="7">
        <v>193074</v>
      </c>
      <c r="K15" s="7">
        <v>49425</v>
      </c>
    </row>
    <row r="16" spans="1:11" ht="12.75">
      <c r="A16" s="270" t="s">
        <v>38</v>
      </c>
      <c r="B16" s="271"/>
      <c r="C16" s="271"/>
      <c r="D16" s="271"/>
      <c r="E16" s="271"/>
      <c r="F16" s="271"/>
      <c r="G16" s="271"/>
      <c r="H16" s="271"/>
      <c r="I16" s="39">
        <v>12</v>
      </c>
      <c r="J16" s="7"/>
      <c r="K16" s="7"/>
    </row>
    <row r="17" spans="1:11" ht="12.75">
      <c r="A17" s="270" t="s">
        <v>39</v>
      </c>
      <c r="B17" s="271"/>
      <c r="C17" s="271"/>
      <c r="D17" s="271"/>
      <c r="E17" s="271"/>
      <c r="F17" s="271"/>
      <c r="G17" s="271"/>
      <c r="H17" s="271"/>
      <c r="I17" s="39">
        <v>13</v>
      </c>
      <c r="J17" s="7"/>
      <c r="K17" s="7"/>
    </row>
    <row r="18" spans="1:11" ht="12.75">
      <c r="A18" s="270" t="s">
        <v>40</v>
      </c>
      <c r="B18" s="271"/>
      <c r="C18" s="271"/>
      <c r="D18" s="271"/>
      <c r="E18" s="271"/>
      <c r="F18" s="271"/>
      <c r="G18" s="271"/>
      <c r="H18" s="271"/>
      <c r="I18" s="39">
        <v>14</v>
      </c>
      <c r="J18" s="7"/>
      <c r="K18" s="7"/>
    </row>
    <row r="19" spans="1:11" ht="12.75">
      <c r="A19" s="270" t="s">
        <v>41</v>
      </c>
      <c r="B19" s="271"/>
      <c r="C19" s="271"/>
      <c r="D19" s="271"/>
      <c r="E19" s="271"/>
      <c r="F19" s="271"/>
      <c r="G19" s="271"/>
      <c r="H19" s="271"/>
      <c r="I19" s="39">
        <v>15</v>
      </c>
      <c r="J19" s="7"/>
      <c r="K19" s="7"/>
    </row>
    <row r="20" spans="1:11" ht="12.75">
      <c r="A20" s="270" t="s">
        <v>42</v>
      </c>
      <c r="B20" s="271"/>
      <c r="C20" s="271"/>
      <c r="D20" s="271"/>
      <c r="E20" s="271"/>
      <c r="F20" s="271"/>
      <c r="G20" s="271"/>
      <c r="H20" s="271"/>
      <c r="I20" s="39">
        <v>16</v>
      </c>
      <c r="J20" s="7"/>
      <c r="K20" s="7"/>
    </row>
    <row r="21" spans="1:11" ht="12.75">
      <c r="A21" s="272" t="s">
        <v>43</v>
      </c>
      <c r="B21" s="273"/>
      <c r="C21" s="273"/>
      <c r="D21" s="273"/>
      <c r="E21" s="273"/>
      <c r="F21" s="273"/>
      <c r="G21" s="273"/>
      <c r="H21" s="273"/>
      <c r="I21" s="39">
        <v>17</v>
      </c>
      <c r="J21" s="53">
        <f>SUM(J15:J20)</f>
        <v>193074</v>
      </c>
      <c r="K21" s="53">
        <f>SUM(K15:K20)</f>
        <v>49425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76" t="s">
        <v>45</v>
      </c>
      <c r="B23" s="277"/>
      <c r="C23" s="277"/>
      <c r="D23" s="277"/>
      <c r="E23" s="277"/>
      <c r="F23" s="277"/>
      <c r="G23" s="277"/>
      <c r="H23" s="277"/>
      <c r="I23" s="40">
        <v>18</v>
      </c>
      <c r="J23" s="6">
        <f>J14+J21</f>
        <v>98975071</v>
      </c>
      <c r="K23" s="6">
        <f>K14+K21</f>
        <v>79012630</v>
      </c>
    </row>
    <row r="24" spans="1:11" ht="17.25" customHeight="1">
      <c r="A24" s="278" t="s">
        <v>46</v>
      </c>
      <c r="B24" s="279"/>
      <c r="C24" s="279"/>
      <c r="D24" s="279"/>
      <c r="E24" s="279"/>
      <c r="F24" s="279"/>
      <c r="G24" s="279"/>
      <c r="H24" s="279"/>
      <c r="I24" s="41">
        <v>19</v>
      </c>
      <c r="J24" s="53">
        <v>1336726</v>
      </c>
      <c r="K24" s="53">
        <v>1062595</v>
      </c>
    </row>
    <row r="25" spans="1:11" ht="27.75" customHeight="1">
      <c r="A25" s="274" t="s">
        <v>360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</sheetData>
  <sheetProtection/>
  <protectedRanges>
    <protectedRange sqref="E2" name="Range1_1"/>
    <protectedRange sqref="G2:H2" name="Range1"/>
  </protectedRanges>
  <mergeCells count="26">
    <mergeCell ref="A8:H8"/>
    <mergeCell ref="A5:H5"/>
    <mergeCell ref="A4:H4"/>
    <mergeCell ref="A6:H6"/>
    <mergeCell ref="A7:H7"/>
    <mergeCell ref="A1:K1"/>
    <mergeCell ref="C2:D2"/>
    <mergeCell ref="G2:H2"/>
    <mergeCell ref="A3:H3"/>
    <mergeCell ref="A18:H18"/>
    <mergeCell ref="A9:H9"/>
    <mergeCell ref="A10:H10"/>
    <mergeCell ref="A15:H15"/>
    <mergeCell ref="A14:H14"/>
    <mergeCell ref="A11:H11"/>
    <mergeCell ref="A12:H12"/>
    <mergeCell ref="A17:H17"/>
    <mergeCell ref="A13:H13"/>
    <mergeCell ref="A16:H16"/>
    <mergeCell ref="A19:H19"/>
    <mergeCell ref="A20:H20"/>
    <mergeCell ref="A21:H21"/>
    <mergeCell ref="A25:K25"/>
    <mergeCell ref="A23:H23"/>
    <mergeCell ref="A24:H24"/>
    <mergeCell ref="A22:K22"/>
  </mergeCells>
  <conditionalFormatting sqref="G2">
    <cfRule type="cellIs" priority="1" dxfId="0" operator="lessThan" stopIfTrue="1">
      <formula>EQUITY!#REF!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.75">
      <c r="A2" s="291" t="s">
        <v>54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 customHeight="1">
      <c r="A4" s="292" t="s">
        <v>57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  <row r="11" spans="1:10" ht="12.75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2.75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12.75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2.7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2.7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2.7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2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2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2.7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.7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2.7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">
      <c r="A26" s="35"/>
      <c r="B26" s="35"/>
      <c r="C26" s="35"/>
      <c r="D26" s="35"/>
      <c r="E26" s="35"/>
      <c r="F26" s="35"/>
      <c r="G26" s="35"/>
      <c r="H26" s="35"/>
      <c r="I26" s="36"/>
      <c r="J26" s="35"/>
    </row>
    <row r="27" spans="1:10" ht="12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>
      <c r="A28" s="35"/>
      <c r="B28" s="35"/>
      <c r="C28" s="35"/>
      <c r="D28" s="35"/>
      <c r="E28" s="35"/>
      <c r="F28" s="35"/>
      <c r="G28" s="35"/>
      <c r="H28" s="35"/>
      <c r="I28" s="35"/>
      <c r="J28" s="35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2014-04-30T09:05:18Z</cp:lastPrinted>
  <dcterms:created xsi:type="dcterms:W3CDTF">2008-10-17T11:51:54Z</dcterms:created>
  <dcterms:modified xsi:type="dcterms:W3CDTF">2015-07-30T08:55:47Z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