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<sst xmlns="http://schemas.openxmlformats.org/spreadsheetml/2006/main" count="395" uniqueCount="342">
  <si>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</si>
  <si>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</si>
  <si>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</si>
  <si>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</si>
  <si>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</si>
  <si>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</si>
  <si>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</si>
  <si>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</si>
  <si>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</si>
  <si>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</si>
  <si>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</si>
  <si>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</si>
  <si>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</si>
  <si>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</si>
  <si>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</si>
  <si>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</si>
  <si>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</si>
  <si>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</si>
  <si>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</si>
  <si>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</si>
  <si>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</si>
  <si>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</si>
  <si>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</si>
  <si>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</si>
  <si>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</si>
  <si>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</si>
  <si>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</si>
  <si>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</si>
  <si>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</si>
  <si>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</si>
  <si>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</si>
  <si>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</si>
  <si>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</si>
  <si>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</si>
  <si>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</si>
  <si>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</si>
  <si>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</si>
  <si>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</si>
  <si>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</si>
  <si>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</si>
  <si>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</si>
  <si>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</si>
  <si>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</si>
  <si>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</si>
  <si>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</si>
  <si>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</si>
  <si>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</si>
  <si>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</si>
  <si>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</si>
  <si>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</si>
  <si>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</si>
  <si>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</si>
  <si>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</si>
  <si>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</si>
  <si>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</si>
  <si>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</si>
  <si>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</si>
  <si>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</si>
  <si>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</si>
  <si>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</si>
  <si>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</si>
  <si>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</si>
  <si>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</si>
  <si>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</si>
  <si>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</si>
  <si>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</si>
  <si>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</si>
  <si>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</si>
  <si>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</si>
  <si>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</si>
  <si>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</si>
  <si>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</si>
  <si>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</si>
  <si>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</si>
  <si>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</si>
  <si>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</si>
  <si>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</si>
  <si>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</si>
  <si>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</si>
  <si>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</si>
  <si>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</si>
  <si>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</si>
  <si>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</si>
  <si>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</si>
  <si>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</si>
  <si>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</si>
  <si>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</si>
  <si>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</si>
  <si>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</si>
  <si>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</si>
  <si>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</si>
  <si>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</si>
  <si>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</si>
  <si>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</si>
  <si>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</si>
  <si>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</si>
  <si>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</si>
  <si>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</si>
  <si>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</si>
  <si>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</si>
  <si>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</si>
  <si>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</si>
  <si>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</si>
  <si>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</si>
  <si>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</si>
  <si>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</si>
  <si>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</si>
  <si>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</si>
  <si>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</si>
  <si>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</si>
  <si>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</si>
  <si>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</si>
  <si>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</si>
  <si>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</si>
  <si>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</si>
  <si>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</si>
  <si>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</si>
  <si>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</si>
  <si>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</si>
  <si>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</si>
  <si>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</si>
  <si>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</si>
  <si>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</si>
  <si>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</si>
  <si>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</si>
  <si>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</si>
  <si>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</si>
  <si>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</si>
  <si>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</si>
  <si>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</si>
  <si>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</si>
  <si>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</si>
  <si>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</si>
  <si>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</si>
  <si>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</si>
  <si>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</si>
  <si>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</si>
  <si>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</si>
  <si>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</si>
  <si>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</si>
  <si>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</si>
  <si>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</si>
  <si>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</si>
  <si>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</si>
  <si>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</si>
  <si>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</si>
  <si>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</si>
  <si>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</si>
  <si>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</si>
  <si>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</si>
  <si>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</si>
  <si>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</si>
  <si>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</si>
  <si>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</si>
  <si>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</si>
  <si>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</si>
  <si>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</si>
  <si>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</si>
  <si>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</si>
  <si>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</si>
  <si>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</si>
  <si>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</si>
  <si>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</si>
  <si>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</si>
  <si>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</si>
  <si>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</si>
  <si>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</si>
  <si>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</si>
  <si>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</si>
  <si>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</si>
  <si>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</si>
  <si>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</si>
  <si>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</si>
  <si>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</si>
  <si>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</si>
  <si>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</si>
  <si>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</si>
  <si>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</si>
  <si>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</si>
  <si>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</si>
  <si>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</si>
  <si>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</si>
  <si>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</si>
  <si>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</si>
  <si>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</si>
  <si>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</si>
  <si>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</si>
  <si>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</si>
  <si>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</si>
  <si>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</si>
  <si>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</si>
  <si>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</si>
  <si>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</si>
  <si>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</si>
  <si>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</si>
  <si>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</si>
  <si>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</si>
  <si>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</si>
  <si>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</si>
  <si>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</si>
  <si>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</si>
  <si>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</si>
  <si>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</si>
  <si>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</si>
  <si>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</si>
  <si>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</si>
  <si>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</si>
  <si>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</si>
  <si>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</si>
  <si>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</si>
  <si>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</si>
  <si>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</si>
  <si>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</si>
  <si>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</si>
  <si>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</si>
  <si>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</si>
  <si>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</si>
  <si>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</si>
  <si>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</si>
  <si>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</si>
  <si>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</si>
  <si>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</si>
  <si>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</si>
  <si>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</si>
  <si>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</si>
  <si>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</si>
  <si>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</si>
  <si>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</si>
  <si>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</si>
  <si>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</si>
  <si>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</si>
  <si>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</si>
  <si>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</si>
  <si>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</si>
  <si>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</si>
  <si>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</si>
  <si>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</si>
  <si>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</si>
  <si>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</si>
  <si>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</si>
  <si>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</si>
  <si>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</si>
  <si>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</si>
  <si>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</si>
  <si>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</si>
  <si>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</si>
  <si>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</si>
  <si>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</si>
  <si>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</si>
  <si>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</si>
  <si>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</si>
  <si>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</si>
  <si>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</si>
  <si>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</si>
  <si>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</si>
  <si>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</si>
  <si>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</si>
  <si>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</si>
  <si>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</si>
  <si>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</si>
  <si>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</si>
  <si>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</si>
  <si>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</si>
  <si>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</si>
  <si>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</si>
  <si>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</si>
  <si>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</si>
  <si>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</si>
  <si>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</si>
  <si>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</si>
  <si>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</si>
  <si>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</si>
  <si>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</si>
  <si>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</si>
  <si>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</si>
  <si>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</si>
  <si>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</si>
  <si>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</si>
  <si>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</si>
  <si>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</si>
  <si>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</si>
  <si>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</si>
  <si>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</si>
  <si>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</si>
  <si>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</si>
  <si>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</si>
  <si>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</si>
  <si>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</si>
  <si>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</si>
  <si>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</si>
  <si>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</si>
  <si>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</si>
  <si>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</si>
  <si>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</si>
  <si>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</si>
  <si>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</si>
  <si>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</si>
  <si>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</si>
  <si>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</si>
  <si>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</si>
  <si>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</si>
  <si>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</si>
  <si>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</si>
  <si>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</si>
  <si>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</si>
  <si>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</si>
  <si>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</si>
  <si>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</si>
  <si>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</si>
  <si>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</si>
  <si>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</si>
  <si>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</si>
  <si>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</si>
  <si>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</si>
  <si>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</si>
  <si>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</si>
  <si>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</si>
  <si>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</si>
  <si>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</si>
  <si>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</si>
  <si>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</si>
  <si>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</si>
  <si>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</si>
  <si>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</si>
  <si>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</si>
  <si>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</si>
  <si>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</si>
  <si>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</si>
  <si>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</si>
  <si>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</si>
  <si>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</si>
  <si>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</si>
  <si>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</si>
  <si>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</si>
  <si>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</si>
  <si>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</si>
  <si>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</si>
  <si>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</si>
  <si>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</si>
  <si>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prof. dr. JURE RADIĆ, dipl. ing. građ., Željko Grzunov, dipl. oec.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</si>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</sst>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5" xfId="57" applyFont="1" applyBorder="1" applyProtection="1">
      <alignment vertical="top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5" xfId="57" applyFont="1" applyBorder="1" applyAlignment="1">
      <alignment horizontal="center"/>
      <protection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29" xfId="57" applyFont="1" applyFill="1" applyBorder="1" applyAlignment="1">
      <alignment horizontal="left" vertical="center"/>
      <protection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5" fillId="0" borderId="27" xfId="53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17" xfId="57" applyFont="1" applyBorder="1" applyAlignment="1" applyProtection="1">
      <alignment horizontal="center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0" t="s">
        <v>248</v>
      </c>
      <c r="B1" s="161"/>
      <c r="C1" s="161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11">
        <v>41640</v>
      </c>
      <c r="F2" s="12"/>
      <c r="G2" s="13" t="s">
        <v>250</v>
      </c>
      <c r="H2" s="111">
        <v>41729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70" t="s">
        <v>251</v>
      </c>
      <c r="B6" s="171"/>
      <c r="C6" s="166" t="s">
        <v>338</v>
      </c>
      <c r="D6" s="167"/>
      <c r="E6" s="28"/>
      <c r="F6" s="28"/>
      <c r="G6" s="28"/>
      <c r="H6" s="28"/>
      <c r="I6" s="86"/>
      <c r="J6" s="10"/>
      <c r="K6" s="10"/>
      <c r="L6" s="10"/>
    </row>
    <row r="7" spans="1:12" ht="12.75">
      <c r="A7" s="87"/>
      <c r="B7" s="22"/>
      <c r="C7" s="16"/>
      <c r="D7" s="16"/>
      <c r="E7" s="28"/>
      <c r="F7" s="28"/>
      <c r="G7" s="28"/>
      <c r="H7" s="28"/>
      <c r="I7" s="86"/>
      <c r="J7" s="10"/>
      <c r="K7" s="10"/>
      <c r="L7" s="10"/>
    </row>
    <row r="8" spans="1:12" ht="12.75">
      <c r="A8" s="172" t="s">
        <v>252</v>
      </c>
      <c r="B8" s="173"/>
      <c r="C8" s="166" t="s">
        <v>323</v>
      </c>
      <c r="D8" s="167"/>
      <c r="E8" s="28"/>
      <c r="F8" s="28"/>
      <c r="G8" s="28"/>
      <c r="H8" s="28"/>
      <c r="I8" s="88"/>
      <c r="J8" s="10"/>
      <c r="K8" s="10"/>
      <c r="L8" s="10"/>
    </row>
    <row r="9" spans="1:12" ht="12.75">
      <c r="A9" s="89"/>
      <c r="B9" s="45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63" t="s">
        <v>253</v>
      </c>
      <c r="B10" s="164"/>
      <c r="C10" s="166" t="s">
        <v>324</v>
      </c>
      <c r="D10" s="167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65"/>
      <c r="B11" s="164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70" t="s">
        <v>254</v>
      </c>
      <c r="B12" s="171"/>
      <c r="C12" s="150" t="s">
        <v>325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70" t="s">
        <v>255</v>
      </c>
      <c r="B14" s="171"/>
      <c r="C14" s="168">
        <v>10000</v>
      </c>
      <c r="D14" s="169"/>
      <c r="E14" s="16"/>
      <c r="F14" s="150" t="s">
        <v>326</v>
      </c>
      <c r="G14" s="152"/>
      <c r="H14" s="152"/>
      <c r="I14" s="153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70" t="s">
        <v>256</v>
      </c>
      <c r="B16" s="171"/>
      <c r="C16" s="150" t="s">
        <v>327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70" t="s">
        <v>257</v>
      </c>
      <c r="B18" s="171"/>
      <c r="C18" s="177" t="s">
        <v>328</v>
      </c>
      <c r="D18" s="178"/>
      <c r="E18" s="178"/>
      <c r="F18" s="178"/>
      <c r="G18" s="178"/>
      <c r="H18" s="178"/>
      <c r="I18" s="145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70" t="s">
        <v>258</v>
      </c>
      <c r="B20" s="171"/>
      <c r="C20" s="177" t="s">
        <v>329</v>
      </c>
      <c r="D20" s="178"/>
      <c r="E20" s="178"/>
      <c r="F20" s="178"/>
      <c r="G20" s="178"/>
      <c r="H20" s="178"/>
      <c r="I20" s="145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70" t="s">
        <v>259</v>
      </c>
      <c r="B22" s="171"/>
      <c r="C22" s="112">
        <v>133</v>
      </c>
      <c r="D22" s="150" t="s">
        <v>326</v>
      </c>
      <c r="E22" s="151"/>
      <c r="F22" s="162"/>
      <c r="G22" s="170"/>
      <c r="H22" s="141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70" t="s">
        <v>260</v>
      </c>
      <c r="B24" s="171"/>
      <c r="C24" s="112">
        <v>21</v>
      </c>
      <c r="D24" s="150" t="s">
        <v>330</v>
      </c>
      <c r="E24" s="151"/>
      <c r="F24" s="151"/>
      <c r="G24" s="162"/>
      <c r="H24" s="46" t="s">
        <v>261</v>
      </c>
      <c r="I24" s="125">
        <v>625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318</v>
      </c>
      <c r="I25" s="91"/>
      <c r="J25" s="10"/>
      <c r="K25" s="10"/>
      <c r="L25" s="10"/>
    </row>
    <row r="26" spans="1:12" ht="12.75">
      <c r="A26" s="170" t="s">
        <v>262</v>
      </c>
      <c r="B26" s="171"/>
      <c r="C26" s="113" t="s">
        <v>337</v>
      </c>
      <c r="D26" s="25"/>
      <c r="E26" s="92"/>
      <c r="F26" s="24"/>
      <c r="G26" s="144" t="s">
        <v>263</v>
      </c>
      <c r="H26" s="171"/>
      <c r="I26" s="114" t="s">
        <v>331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ht="12.75">
      <c r="A28" s="174" t="s">
        <v>264</v>
      </c>
      <c r="B28" s="175"/>
      <c r="C28" s="176"/>
      <c r="D28" s="176"/>
      <c r="E28" s="146" t="s">
        <v>265</v>
      </c>
      <c r="F28" s="147"/>
      <c r="G28" s="147"/>
      <c r="H28" s="148" t="s">
        <v>266</v>
      </c>
      <c r="I28" s="149"/>
      <c r="J28" s="10"/>
      <c r="K28" s="10"/>
      <c r="L28" s="10"/>
    </row>
    <row r="29" spans="1:12" ht="12.75">
      <c r="A29" s="94"/>
      <c r="B29" s="92"/>
      <c r="C29" s="92"/>
      <c r="D29" s="26"/>
      <c r="E29" s="16"/>
      <c r="F29" s="16"/>
      <c r="G29" s="16"/>
      <c r="H29" s="27"/>
      <c r="I29" s="93"/>
      <c r="J29" s="10"/>
      <c r="K29" s="10"/>
      <c r="L29" s="10"/>
    </row>
    <row r="30" spans="1:12" ht="12.75">
      <c r="A30" s="150"/>
      <c r="B30" s="151"/>
      <c r="C30" s="151"/>
      <c r="D30" s="162"/>
      <c r="E30" s="150"/>
      <c r="F30" s="151"/>
      <c r="G30" s="162"/>
      <c r="H30" s="166"/>
      <c r="I30" s="167"/>
      <c r="J30" s="10"/>
      <c r="K30" s="10"/>
      <c r="L30" s="10"/>
    </row>
    <row r="31" spans="1:12" ht="12.75">
      <c r="A31" s="87"/>
      <c r="B31" s="22"/>
      <c r="C31" s="21"/>
      <c r="D31" s="119"/>
      <c r="E31" s="119"/>
      <c r="F31" s="119"/>
      <c r="G31" s="28"/>
      <c r="H31" s="120"/>
      <c r="I31" s="121"/>
      <c r="J31" s="10"/>
      <c r="K31" s="10"/>
      <c r="L31" s="10"/>
    </row>
    <row r="32" spans="1:12" ht="12.75">
      <c r="A32" s="150"/>
      <c r="B32" s="151"/>
      <c r="C32" s="151"/>
      <c r="D32" s="162"/>
      <c r="E32" s="150"/>
      <c r="F32" s="151"/>
      <c r="G32" s="151"/>
      <c r="H32" s="166"/>
      <c r="I32" s="167"/>
      <c r="J32" s="10"/>
      <c r="K32" s="10"/>
      <c r="L32" s="10"/>
    </row>
    <row r="33" spans="1:12" ht="12.75">
      <c r="A33" s="99"/>
      <c r="B33" s="20"/>
      <c r="C33" s="30"/>
      <c r="D33" s="122"/>
      <c r="E33" s="122"/>
      <c r="F33" s="122"/>
      <c r="G33" s="123"/>
      <c r="H33" s="120"/>
      <c r="I33" s="121"/>
      <c r="J33" s="10"/>
      <c r="K33" s="10"/>
      <c r="L33" s="10"/>
    </row>
    <row r="34" spans="1:12" ht="12.75">
      <c r="A34" s="150"/>
      <c r="B34" s="151"/>
      <c r="C34" s="151"/>
      <c r="D34" s="162"/>
      <c r="E34" s="150"/>
      <c r="F34" s="151"/>
      <c r="G34" s="151"/>
      <c r="H34" s="166"/>
      <c r="I34" s="167"/>
      <c r="J34" s="10"/>
      <c r="K34" s="10"/>
      <c r="L34" s="10"/>
    </row>
    <row r="35" spans="1:12" ht="12.75">
      <c r="A35" s="96"/>
      <c r="B35" s="30"/>
      <c r="C35" s="189"/>
      <c r="D35" s="190"/>
      <c r="E35" s="20"/>
      <c r="F35" s="189"/>
      <c r="G35" s="190"/>
      <c r="H35" s="120"/>
      <c r="I35" s="124"/>
      <c r="J35" s="10"/>
      <c r="K35" s="10"/>
      <c r="L35" s="10"/>
    </row>
    <row r="36" spans="1:12" ht="12.75">
      <c r="A36" s="150"/>
      <c r="B36" s="151"/>
      <c r="C36" s="151"/>
      <c r="D36" s="162"/>
      <c r="E36" s="150"/>
      <c r="F36" s="151"/>
      <c r="G36" s="151"/>
      <c r="H36" s="166"/>
      <c r="I36" s="167"/>
      <c r="J36" s="10"/>
      <c r="K36" s="10"/>
      <c r="L36" s="10"/>
    </row>
    <row r="37" spans="1:12" ht="12.75">
      <c r="A37" s="96"/>
      <c r="B37" s="30"/>
      <c r="C37" s="30"/>
      <c r="D37" s="20"/>
      <c r="E37" s="20"/>
      <c r="F37" s="30"/>
      <c r="G37" s="20"/>
      <c r="H37" s="120"/>
      <c r="I37" s="124"/>
      <c r="J37" s="10"/>
      <c r="K37" s="10"/>
      <c r="L37" s="10"/>
    </row>
    <row r="38" spans="1:12" ht="12.75">
      <c r="A38" s="150"/>
      <c r="B38" s="151"/>
      <c r="C38" s="151"/>
      <c r="D38" s="162"/>
      <c r="E38" s="150"/>
      <c r="F38" s="151"/>
      <c r="G38" s="151"/>
      <c r="H38" s="166"/>
      <c r="I38" s="167"/>
      <c r="J38" s="10"/>
      <c r="K38" s="10"/>
      <c r="L38" s="10"/>
    </row>
    <row r="39" spans="1:12" ht="12.75">
      <c r="A39" s="96"/>
      <c r="B39" s="30"/>
      <c r="C39" s="30"/>
      <c r="D39" s="20"/>
      <c r="E39" s="20"/>
      <c r="F39" s="30"/>
      <c r="G39" s="20"/>
      <c r="H39" s="120"/>
      <c r="I39" s="124"/>
      <c r="J39" s="10"/>
      <c r="K39" s="10"/>
      <c r="L39" s="10"/>
    </row>
    <row r="40" spans="1:12" ht="12.75">
      <c r="A40" s="115"/>
      <c r="B40" s="116"/>
      <c r="C40" s="116"/>
      <c r="D40" s="116"/>
      <c r="E40" s="23"/>
      <c r="F40" s="116"/>
      <c r="G40" s="116"/>
      <c r="H40" s="117"/>
      <c r="I40" s="118"/>
      <c r="J40" s="10"/>
      <c r="K40" s="10"/>
      <c r="L40" s="10"/>
    </row>
    <row r="41" spans="1:12" ht="12.75">
      <c r="A41" s="96"/>
      <c r="B41" s="30"/>
      <c r="C41" s="30"/>
      <c r="D41" s="20"/>
      <c r="E41" s="20"/>
      <c r="F41" s="30"/>
      <c r="G41" s="20"/>
      <c r="H41" s="20"/>
      <c r="I41" s="97"/>
      <c r="J41" s="10"/>
      <c r="K41" s="10"/>
      <c r="L41" s="10"/>
    </row>
    <row r="42" spans="1:12" ht="12.75">
      <c r="A42" s="163" t="s">
        <v>267</v>
      </c>
      <c r="B42" s="139"/>
      <c r="C42" s="166"/>
      <c r="D42" s="167"/>
      <c r="E42" s="26"/>
      <c r="F42" s="150"/>
      <c r="G42" s="191"/>
      <c r="H42" s="191"/>
      <c r="I42" s="192"/>
      <c r="J42" s="10"/>
      <c r="K42" s="10"/>
      <c r="L42" s="10"/>
    </row>
    <row r="43" spans="1:12" ht="12.75">
      <c r="A43" s="95"/>
      <c r="B43" s="29"/>
      <c r="C43" s="142"/>
      <c r="D43" s="143"/>
      <c r="E43" s="16"/>
      <c r="F43" s="142"/>
      <c r="G43" s="188"/>
      <c r="H43" s="31"/>
      <c r="I43" s="98"/>
      <c r="J43" s="10"/>
      <c r="K43" s="10"/>
      <c r="L43" s="10"/>
    </row>
    <row r="44" spans="1:12" ht="12.75">
      <c r="A44" s="163" t="s">
        <v>268</v>
      </c>
      <c r="B44" s="139"/>
      <c r="C44" s="150" t="s">
        <v>332</v>
      </c>
      <c r="D44" s="186"/>
      <c r="E44" s="186"/>
      <c r="F44" s="186"/>
      <c r="G44" s="186"/>
      <c r="H44" s="186"/>
      <c r="I44" s="187"/>
      <c r="J44" s="10"/>
      <c r="K44" s="10"/>
      <c r="L44" s="10"/>
    </row>
    <row r="45" spans="1:12" ht="12.75">
      <c r="A45" s="87"/>
      <c r="B45" s="22"/>
      <c r="C45" s="21" t="s">
        <v>269</v>
      </c>
      <c r="D45" s="16"/>
      <c r="E45" s="16"/>
      <c r="F45" s="16"/>
      <c r="G45" s="16"/>
      <c r="H45" s="16"/>
      <c r="I45" s="88"/>
      <c r="J45" s="10"/>
      <c r="K45" s="10"/>
      <c r="L45" s="10"/>
    </row>
    <row r="46" spans="1:12" ht="12.75">
      <c r="A46" s="163" t="s">
        <v>270</v>
      </c>
      <c r="B46" s="139"/>
      <c r="C46" s="179" t="s">
        <v>333</v>
      </c>
      <c r="D46" s="132"/>
      <c r="E46" s="133"/>
      <c r="F46" s="16"/>
      <c r="G46" s="46" t="s">
        <v>271</v>
      </c>
      <c r="H46" s="179" t="s">
        <v>334</v>
      </c>
      <c r="I46" s="133"/>
      <c r="J46" s="10"/>
      <c r="K46" s="10"/>
      <c r="L46" s="10"/>
    </row>
    <row r="47" spans="1:12" ht="12.75">
      <c r="A47" s="87"/>
      <c r="B47" s="22"/>
      <c r="C47" s="21"/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63" t="s">
        <v>257</v>
      </c>
      <c r="B48" s="139"/>
      <c r="C48" s="140" t="s">
        <v>328</v>
      </c>
      <c r="D48" s="132"/>
      <c r="E48" s="132"/>
      <c r="F48" s="132"/>
      <c r="G48" s="132"/>
      <c r="H48" s="132"/>
      <c r="I48" s="133"/>
      <c r="J48" s="10"/>
      <c r="K48" s="10"/>
      <c r="L48" s="10"/>
    </row>
    <row r="49" spans="1:12" ht="12.75">
      <c r="A49" s="87"/>
      <c r="B49" s="22"/>
      <c r="C49" s="16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70" t="s">
        <v>272</v>
      </c>
      <c r="B50" s="171"/>
      <c r="C50" s="179" t="s">
        <v>339</v>
      </c>
      <c r="D50" s="132"/>
      <c r="E50" s="132"/>
      <c r="F50" s="132"/>
      <c r="G50" s="132"/>
      <c r="H50" s="132"/>
      <c r="I50" s="153"/>
      <c r="J50" s="10"/>
      <c r="K50" s="10"/>
      <c r="L50" s="10"/>
    </row>
    <row r="51" spans="1:12" ht="12.75">
      <c r="A51" s="99"/>
      <c r="B51" s="20"/>
      <c r="C51" s="185" t="s">
        <v>273</v>
      </c>
      <c r="D51" s="185"/>
      <c r="E51" s="185"/>
      <c r="F51" s="185"/>
      <c r="G51" s="185"/>
      <c r="H51" s="185"/>
      <c r="I51" s="100"/>
      <c r="J51" s="10"/>
      <c r="K51" s="10"/>
      <c r="L51" s="10"/>
    </row>
    <row r="52" spans="1:12" ht="12.75">
      <c r="A52" s="99"/>
      <c r="B52" s="20"/>
      <c r="C52" s="32"/>
      <c r="D52" s="32"/>
      <c r="E52" s="32"/>
      <c r="F52" s="32"/>
      <c r="G52" s="32"/>
      <c r="H52" s="32"/>
      <c r="I52" s="100"/>
      <c r="J52" s="10"/>
      <c r="K52" s="10"/>
      <c r="L52" s="10"/>
    </row>
    <row r="53" spans="1:12" ht="12.75">
      <c r="A53" s="99"/>
      <c r="B53" s="183" t="s">
        <v>274</v>
      </c>
      <c r="C53" s="184"/>
      <c r="D53" s="184"/>
      <c r="E53" s="184"/>
      <c r="F53" s="44"/>
      <c r="G53" s="44"/>
      <c r="H53" s="44"/>
      <c r="I53" s="101"/>
      <c r="J53" s="10"/>
      <c r="K53" s="10"/>
      <c r="L53" s="10"/>
    </row>
    <row r="54" spans="1:12" ht="12.75">
      <c r="A54" s="99"/>
      <c r="B54" s="180" t="s">
        <v>306</v>
      </c>
      <c r="C54" s="181"/>
      <c r="D54" s="181"/>
      <c r="E54" s="181"/>
      <c r="F54" s="181"/>
      <c r="G54" s="181"/>
      <c r="H54" s="181"/>
      <c r="I54" s="182"/>
      <c r="J54" s="10"/>
      <c r="K54" s="10"/>
      <c r="L54" s="10"/>
    </row>
    <row r="55" spans="1:12" ht="12.75">
      <c r="A55" s="99"/>
      <c r="B55" s="180" t="s">
        <v>307</v>
      </c>
      <c r="C55" s="181"/>
      <c r="D55" s="181"/>
      <c r="E55" s="181"/>
      <c r="F55" s="181"/>
      <c r="G55" s="181"/>
      <c r="H55" s="181"/>
      <c r="I55" s="101"/>
      <c r="J55" s="10"/>
      <c r="K55" s="10"/>
      <c r="L55" s="10"/>
    </row>
    <row r="56" spans="1:12" ht="12.75">
      <c r="A56" s="99"/>
      <c r="B56" s="180" t="s">
        <v>308</v>
      </c>
      <c r="C56" s="181"/>
      <c r="D56" s="181"/>
      <c r="E56" s="181"/>
      <c r="F56" s="181"/>
      <c r="G56" s="181"/>
      <c r="H56" s="181"/>
      <c r="I56" s="182"/>
      <c r="J56" s="10"/>
      <c r="K56" s="10"/>
      <c r="L56" s="10"/>
    </row>
    <row r="57" spans="1:12" ht="12.75">
      <c r="A57" s="99"/>
      <c r="B57" s="180" t="s">
        <v>309</v>
      </c>
      <c r="C57" s="181"/>
      <c r="D57" s="181"/>
      <c r="E57" s="181"/>
      <c r="F57" s="181"/>
      <c r="G57" s="181"/>
      <c r="H57" s="181"/>
      <c r="I57" s="182"/>
      <c r="J57" s="10"/>
      <c r="K57" s="10"/>
      <c r="L57" s="10"/>
    </row>
    <row r="58" spans="1:12" ht="12.75">
      <c r="A58" s="99"/>
      <c r="B58" s="102"/>
      <c r="C58" s="103"/>
      <c r="D58" s="103"/>
      <c r="E58" s="103"/>
      <c r="F58" s="103"/>
      <c r="G58" s="103"/>
      <c r="H58" s="103"/>
      <c r="I58" s="104"/>
      <c r="J58" s="10"/>
      <c r="K58" s="10"/>
      <c r="L58" s="10"/>
    </row>
    <row r="59" spans="1:12" ht="13.5" thickBot="1">
      <c r="A59" s="105" t="s">
        <v>275</v>
      </c>
      <c r="B59" s="16"/>
      <c r="C59" s="16"/>
      <c r="D59" s="16"/>
      <c r="E59" s="16"/>
      <c r="F59" s="16"/>
      <c r="G59" s="33"/>
      <c r="H59" s="34"/>
      <c r="I59" s="106"/>
      <c r="J59" s="10"/>
      <c r="K59" s="10"/>
      <c r="L59" s="10"/>
    </row>
    <row r="60" spans="1:12" ht="12.75">
      <c r="A60" s="83"/>
      <c r="B60" s="16"/>
      <c r="C60" s="16"/>
      <c r="D60" s="16"/>
      <c r="E60" s="20" t="s">
        <v>276</v>
      </c>
      <c r="F60" s="92"/>
      <c r="G60" s="134" t="s">
        <v>277</v>
      </c>
      <c r="H60" s="135"/>
      <c r="I60" s="136"/>
      <c r="J60" s="10"/>
      <c r="K60" s="10"/>
      <c r="L60" s="10"/>
    </row>
    <row r="61" spans="1:12" ht="12.75">
      <c r="A61" s="107"/>
      <c r="B61" s="108"/>
      <c r="C61" s="109"/>
      <c r="D61" s="109"/>
      <c r="E61" s="109"/>
      <c r="F61" s="109"/>
      <c r="G61" s="137"/>
      <c r="H61" s="138"/>
      <c r="I61" s="110"/>
      <c r="J61" s="10"/>
      <c r="K61" s="10"/>
      <c r="L61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F35:G35"/>
    <mergeCell ref="C18:I18"/>
    <mergeCell ref="A44:B44"/>
    <mergeCell ref="H34:I34"/>
    <mergeCell ref="C42:D42"/>
    <mergeCell ref="F42:I42"/>
    <mergeCell ref="A38:D38"/>
    <mergeCell ref="E34:G34"/>
    <mergeCell ref="A34:D34"/>
    <mergeCell ref="A6:B6"/>
    <mergeCell ref="C6:D6"/>
    <mergeCell ref="C44:I44"/>
    <mergeCell ref="E38:G38"/>
    <mergeCell ref="H38:I38"/>
    <mergeCell ref="F43:G43"/>
    <mergeCell ref="C35:D35"/>
    <mergeCell ref="A42:B42"/>
    <mergeCell ref="E36:G36"/>
    <mergeCell ref="H36:I36"/>
    <mergeCell ref="B54:I54"/>
    <mergeCell ref="C51:H51"/>
    <mergeCell ref="A46:B46"/>
    <mergeCell ref="C46:E46"/>
    <mergeCell ref="H46:I46"/>
    <mergeCell ref="G60:I60"/>
    <mergeCell ref="G61:H61"/>
    <mergeCell ref="A48:B48"/>
    <mergeCell ref="C48:I48"/>
    <mergeCell ref="A50:B50"/>
    <mergeCell ref="C50:I50"/>
    <mergeCell ref="B57:I57"/>
    <mergeCell ref="B56:I56"/>
    <mergeCell ref="B53:E53"/>
    <mergeCell ref="B55:H55"/>
    <mergeCell ref="A24:B24"/>
    <mergeCell ref="D24:G24"/>
    <mergeCell ref="A22:B22"/>
    <mergeCell ref="D22:F22"/>
    <mergeCell ref="G22:H22"/>
    <mergeCell ref="F14:I14"/>
    <mergeCell ref="A14:B14"/>
    <mergeCell ref="C43:D43"/>
    <mergeCell ref="A30:D30"/>
    <mergeCell ref="E30:G30"/>
    <mergeCell ref="A36:D36"/>
    <mergeCell ref="A26:B26"/>
    <mergeCell ref="G26:H26"/>
    <mergeCell ref="A20:B20"/>
    <mergeCell ref="H30:I30"/>
    <mergeCell ref="A1:C1"/>
    <mergeCell ref="A32:D32"/>
    <mergeCell ref="A10:B11"/>
    <mergeCell ref="C10:D10"/>
    <mergeCell ref="C14:D14"/>
    <mergeCell ref="A16:B16"/>
    <mergeCell ref="C16:I16"/>
    <mergeCell ref="A8:B8"/>
    <mergeCell ref="C8:D8"/>
    <mergeCell ref="A12:B12"/>
    <mergeCell ref="E32:G32"/>
    <mergeCell ref="C12:I12"/>
    <mergeCell ref="A2:D2"/>
    <mergeCell ref="A4:I4"/>
    <mergeCell ref="A18:B18"/>
    <mergeCell ref="A28:D28"/>
    <mergeCell ref="C20:I20"/>
    <mergeCell ref="E28:G28"/>
    <mergeCell ref="H28:I28"/>
    <mergeCell ref="H32:I3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83" sqref="K83"/>
    </sheetView>
  </sheetViews>
  <sheetFormatPr defaultColWidth="9.140625" defaultRowHeight="12.75"/>
  <cols>
    <col min="1" max="9" width="9.140625" style="47" customWidth="1"/>
    <col min="10" max="10" width="11.8515625" style="47" customWidth="1"/>
    <col min="11" max="11" width="12.57421875" style="47" customWidth="1"/>
    <col min="12" max="16384" width="9.140625" style="47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340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335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59</v>
      </c>
      <c r="B4" s="212"/>
      <c r="C4" s="212"/>
      <c r="D4" s="212"/>
      <c r="E4" s="212"/>
      <c r="F4" s="212"/>
      <c r="G4" s="212"/>
      <c r="H4" s="213"/>
      <c r="I4" s="52" t="s">
        <v>278</v>
      </c>
      <c r="J4" s="53" t="s">
        <v>319</v>
      </c>
      <c r="K4" s="54" t="s">
        <v>320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1">
        <v>2</v>
      </c>
      <c r="J5" s="50">
        <v>3</v>
      </c>
      <c r="K5" s="50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197" t="s">
        <v>60</v>
      </c>
      <c r="B7" s="198"/>
      <c r="C7" s="198"/>
      <c r="D7" s="198"/>
      <c r="E7" s="198"/>
      <c r="F7" s="198"/>
      <c r="G7" s="198"/>
      <c r="H7" s="199"/>
      <c r="I7" s="3">
        <v>1</v>
      </c>
      <c r="J7" s="6"/>
      <c r="K7" s="6"/>
    </row>
    <row r="8" spans="1:11" ht="12.75">
      <c r="A8" s="200" t="s">
        <v>13</v>
      </c>
      <c r="B8" s="201"/>
      <c r="C8" s="201"/>
      <c r="D8" s="201"/>
      <c r="E8" s="201"/>
      <c r="F8" s="201"/>
      <c r="G8" s="201"/>
      <c r="H8" s="202"/>
      <c r="I8" s="1">
        <v>2</v>
      </c>
      <c r="J8" s="129">
        <f>J9+J16+J26+J35+J39</f>
        <v>488105003</v>
      </c>
      <c r="K8" s="129">
        <f>K9+K16+K26+K35+K39</f>
        <v>484861134</v>
      </c>
    </row>
    <row r="9" spans="1:11" ht="12.75">
      <c r="A9" s="193" t="s">
        <v>205</v>
      </c>
      <c r="B9" s="194"/>
      <c r="C9" s="194"/>
      <c r="D9" s="194"/>
      <c r="E9" s="194"/>
      <c r="F9" s="194"/>
      <c r="G9" s="194"/>
      <c r="H9" s="195"/>
      <c r="I9" s="1">
        <v>3</v>
      </c>
      <c r="J9" s="129">
        <f>SUM(J10:J15)</f>
        <v>4954974</v>
      </c>
      <c r="K9" s="129">
        <f>SUM(K10:K15)</f>
        <v>4460541</v>
      </c>
    </row>
    <row r="10" spans="1:11" ht="12.75">
      <c r="A10" s="193" t="s">
        <v>112</v>
      </c>
      <c r="B10" s="194"/>
      <c r="C10" s="194"/>
      <c r="D10" s="194"/>
      <c r="E10" s="194"/>
      <c r="F10" s="194"/>
      <c r="G10" s="194"/>
      <c r="H10" s="195"/>
      <c r="I10" s="1">
        <v>4</v>
      </c>
      <c r="J10" s="7"/>
      <c r="K10" s="7"/>
    </row>
    <row r="11" spans="1:11" ht="12.75">
      <c r="A11" s="193" t="s">
        <v>14</v>
      </c>
      <c r="B11" s="194"/>
      <c r="C11" s="194"/>
      <c r="D11" s="194"/>
      <c r="E11" s="194"/>
      <c r="F11" s="194"/>
      <c r="G11" s="194"/>
      <c r="H11" s="195"/>
      <c r="I11" s="1">
        <v>5</v>
      </c>
      <c r="J11" s="7">
        <v>2361547</v>
      </c>
      <c r="K11" s="7">
        <v>1867114</v>
      </c>
    </row>
    <row r="12" spans="1:11" ht="12.75">
      <c r="A12" s="193" t="s">
        <v>113</v>
      </c>
      <c r="B12" s="194"/>
      <c r="C12" s="194"/>
      <c r="D12" s="194"/>
      <c r="E12" s="194"/>
      <c r="F12" s="194"/>
      <c r="G12" s="194"/>
      <c r="H12" s="195"/>
      <c r="I12" s="1">
        <v>6</v>
      </c>
      <c r="J12" s="7"/>
      <c r="K12" s="7"/>
    </row>
    <row r="13" spans="1:11" ht="12.75">
      <c r="A13" s="193" t="s">
        <v>208</v>
      </c>
      <c r="B13" s="194"/>
      <c r="C13" s="194"/>
      <c r="D13" s="194"/>
      <c r="E13" s="194"/>
      <c r="F13" s="194"/>
      <c r="G13" s="194"/>
      <c r="H13" s="195"/>
      <c r="I13" s="1">
        <v>7</v>
      </c>
      <c r="J13" s="7"/>
      <c r="K13" s="7"/>
    </row>
    <row r="14" spans="1:11" ht="12.75">
      <c r="A14" s="193" t="s">
        <v>209</v>
      </c>
      <c r="B14" s="194"/>
      <c r="C14" s="194"/>
      <c r="D14" s="194"/>
      <c r="E14" s="194"/>
      <c r="F14" s="194"/>
      <c r="G14" s="194"/>
      <c r="H14" s="195"/>
      <c r="I14" s="1">
        <v>8</v>
      </c>
      <c r="J14" s="7">
        <v>2593427</v>
      </c>
      <c r="K14" s="7">
        <v>2593427</v>
      </c>
    </row>
    <row r="15" spans="1:11" ht="12.75">
      <c r="A15" s="193" t="s">
        <v>210</v>
      </c>
      <c r="B15" s="194"/>
      <c r="C15" s="194"/>
      <c r="D15" s="194"/>
      <c r="E15" s="194"/>
      <c r="F15" s="194"/>
      <c r="G15" s="194"/>
      <c r="H15" s="195"/>
      <c r="I15" s="1">
        <v>9</v>
      </c>
      <c r="J15" s="7"/>
      <c r="K15" s="7"/>
    </row>
    <row r="16" spans="1:11" ht="12.75">
      <c r="A16" s="193" t="s">
        <v>206</v>
      </c>
      <c r="B16" s="194"/>
      <c r="C16" s="194"/>
      <c r="D16" s="194"/>
      <c r="E16" s="194"/>
      <c r="F16" s="194"/>
      <c r="G16" s="194"/>
      <c r="H16" s="195"/>
      <c r="I16" s="1">
        <v>10</v>
      </c>
      <c r="J16" s="129">
        <f>SUM(J17:J25)</f>
        <v>177437271</v>
      </c>
      <c r="K16" s="129">
        <f>SUM(K17:K25)</f>
        <v>175068446</v>
      </c>
    </row>
    <row r="17" spans="1:11" ht="12.75">
      <c r="A17" s="193" t="s">
        <v>211</v>
      </c>
      <c r="B17" s="194"/>
      <c r="C17" s="194"/>
      <c r="D17" s="194"/>
      <c r="E17" s="194"/>
      <c r="F17" s="194"/>
      <c r="G17" s="194"/>
      <c r="H17" s="195"/>
      <c r="I17" s="1">
        <v>11</v>
      </c>
      <c r="J17" s="7">
        <v>63760082</v>
      </c>
      <c r="K17" s="7">
        <v>63760082</v>
      </c>
    </row>
    <row r="18" spans="1:11" ht="12.75">
      <c r="A18" s="193" t="s">
        <v>247</v>
      </c>
      <c r="B18" s="194"/>
      <c r="C18" s="194"/>
      <c r="D18" s="194"/>
      <c r="E18" s="194"/>
      <c r="F18" s="194"/>
      <c r="G18" s="194"/>
      <c r="H18" s="195"/>
      <c r="I18" s="1">
        <v>12</v>
      </c>
      <c r="J18" s="7">
        <v>73772567</v>
      </c>
      <c r="K18" s="7">
        <v>71544610</v>
      </c>
    </row>
    <row r="19" spans="1:11" ht="12.75">
      <c r="A19" s="193" t="s">
        <v>212</v>
      </c>
      <c r="B19" s="194"/>
      <c r="C19" s="194"/>
      <c r="D19" s="194"/>
      <c r="E19" s="194"/>
      <c r="F19" s="194"/>
      <c r="G19" s="194"/>
      <c r="H19" s="195"/>
      <c r="I19" s="1">
        <v>13</v>
      </c>
      <c r="J19" s="7">
        <v>534653</v>
      </c>
      <c r="K19" s="7">
        <v>417392</v>
      </c>
    </row>
    <row r="20" spans="1:11" ht="12.75">
      <c r="A20" s="193" t="s">
        <v>27</v>
      </c>
      <c r="B20" s="194"/>
      <c r="C20" s="194"/>
      <c r="D20" s="194"/>
      <c r="E20" s="194"/>
      <c r="F20" s="194"/>
      <c r="G20" s="194"/>
      <c r="H20" s="195"/>
      <c r="I20" s="1">
        <v>14</v>
      </c>
      <c r="J20" s="7">
        <v>1464331</v>
      </c>
      <c r="K20" s="7">
        <v>1376387</v>
      </c>
    </row>
    <row r="21" spans="1:11" ht="12.75">
      <c r="A21" s="193" t="s">
        <v>28</v>
      </c>
      <c r="B21" s="194"/>
      <c r="C21" s="194"/>
      <c r="D21" s="194"/>
      <c r="E21" s="194"/>
      <c r="F21" s="194"/>
      <c r="G21" s="194"/>
      <c r="H21" s="195"/>
      <c r="I21" s="1">
        <v>15</v>
      </c>
      <c r="J21" s="7"/>
      <c r="K21" s="7"/>
    </row>
    <row r="22" spans="1:11" ht="12.75">
      <c r="A22" s="193" t="s">
        <v>72</v>
      </c>
      <c r="B22" s="194"/>
      <c r="C22" s="194"/>
      <c r="D22" s="194"/>
      <c r="E22" s="194"/>
      <c r="F22" s="194"/>
      <c r="G22" s="194"/>
      <c r="H22" s="195"/>
      <c r="I22" s="1">
        <v>16</v>
      </c>
      <c r="J22" s="7">
        <v>67375</v>
      </c>
      <c r="K22" s="7">
        <v>98728</v>
      </c>
    </row>
    <row r="23" spans="1:11" ht="12.75">
      <c r="A23" s="193" t="s">
        <v>73</v>
      </c>
      <c r="B23" s="194"/>
      <c r="C23" s="194"/>
      <c r="D23" s="194"/>
      <c r="E23" s="194"/>
      <c r="F23" s="194"/>
      <c r="G23" s="194"/>
      <c r="H23" s="195"/>
      <c r="I23" s="1">
        <v>17</v>
      </c>
      <c r="J23" s="7">
        <v>26548838</v>
      </c>
      <c r="K23" s="7">
        <v>26581822</v>
      </c>
    </row>
    <row r="24" spans="1:11" ht="12.75">
      <c r="A24" s="193" t="s">
        <v>74</v>
      </c>
      <c r="B24" s="194"/>
      <c r="C24" s="194"/>
      <c r="D24" s="194"/>
      <c r="E24" s="194"/>
      <c r="F24" s="194"/>
      <c r="G24" s="194"/>
      <c r="H24" s="195"/>
      <c r="I24" s="1">
        <v>18</v>
      </c>
      <c r="J24" s="7">
        <v>303336</v>
      </c>
      <c r="K24" s="7">
        <v>303336</v>
      </c>
    </row>
    <row r="25" spans="1:11" ht="12.75">
      <c r="A25" s="193" t="s">
        <v>75</v>
      </c>
      <c r="B25" s="194"/>
      <c r="C25" s="194"/>
      <c r="D25" s="194"/>
      <c r="E25" s="194"/>
      <c r="F25" s="194"/>
      <c r="G25" s="194"/>
      <c r="H25" s="195"/>
      <c r="I25" s="1">
        <v>19</v>
      </c>
      <c r="J25" s="7">
        <v>10986089</v>
      </c>
      <c r="K25" s="7">
        <v>10986089</v>
      </c>
    </row>
    <row r="26" spans="1:11" ht="12.75">
      <c r="A26" s="193" t="s">
        <v>190</v>
      </c>
      <c r="B26" s="194"/>
      <c r="C26" s="194"/>
      <c r="D26" s="194"/>
      <c r="E26" s="194"/>
      <c r="F26" s="194"/>
      <c r="G26" s="194"/>
      <c r="H26" s="195"/>
      <c r="I26" s="1">
        <v>20</v>
      </c>
      <c r="J26" s="129">
        <f>SUM(J27:J34)</f>
        <v>303423689</v>
      </c>
      <c r="K26" s="129">
        <f>SUM(K27:K34)</f>
        <v>303119561</v>
      </c>
    </row>
    <row r="27" spans="1:11" ht="12.75">
      <c r="A27" s="193" t="s">
        <v>76</v>
      </c>
      <c r="B27" s="194"/>
      <c r="C27" s="194"/>
      <c r="D27" s="194"/>
      <c r="E27" s="194"/>
      <c r="F27" s="194"/>
      <c r="G27" s="194"/>
      <c r="H27" s="195"/>
      <c r="I27" s="1">
        <v>21</v>
      </c>
      <c r="J27" s="7">
        <v>278715623</v>
      </c>
      <c r="K27" s="7">
        <v>278715623</v>
      </c>
    </row>
    <row r="28" spans="1:11" ht="12.75">
      <c r="A28" s="193" t="s">
        <v>77</v>
      </c>
      <c r="B28" s="194"/>
      <c r="C28" s="194"/>
      <c r="D28" s="194"/>
      <c r="E28" s="194"/>
      <c r="F28" s="194"/>
      <c r="G28" s="194"/>
      <c r="H28" s="195"/>
      <c r="I28" s="1">
        <v>22</v>
      </c>
      <c r="J28" s="7">
        <v>17074602</v>
      </c>
      <c r="K28" s="7">
        <v>17087310</v>
      </c>
    </row>
    <row r="29" spans="1:11" ht="12.75">
      <c r="A29" s="193" t="s">
        <v>78</v>
      </c>
      <c r="B29" s="194"/>
      <c r="C29" s="194"/>
      <c r="D29" s="194"/>
      <c r="E29" s="194"/>
      <c r="F29" s="194"/>
      <c r="G29" s="194"/>
      <c r="H29" s="195"/>
      <c r="I29" s="1">
        <v>23</v>
      </c>
      <c r="J29" s="7">
        <v>125800</v>
      </c>
      <c r="K29" s="7">
        <v>125800</v>
      </c>
    </row>
    <row r="30" spans="1:11" ht="12.75">
      <c r="A30" s="193" t="s">
        <v>83</v>
      </c>
      <c r="B30" s="194"/>
      <c r="C30" s="194"/>
      <c r="D30" s="194"/>
      <c r="E30" s="194"/>
      <c r="F30" s="194"/>
      <c r="G30" s="194"/>
      <c r="H30" s="195"/>
      <c r="I30" s="1">
        <v>24</v>
      </c>
      <c r="J30" s="7"/>
      <c r="K30" s="7"/>
    </row>
    <row r="31" spans="1:11" ht="12.75">
      <c r="A31" s="193" t="s">
        <v>84</v>
      </c>
      <c r="B31" s="194"/>
      <c r="C31" s="194"/>
      <c r="D31" s="194"/>
      <c r="E31" s="194"/>
      <c r="F31" s="194"/>
      <c r="G31" s="194"/>
      <c r="H31" s="195"/>
      <c r="I31" s="1">
        <v>25</v>
      </c>
      <c r="J31" s="7"/>
      <c r="K31" s="7"/>
    </row>
    <row r="32" spans="1:11" ht="12.75">
      <c r="A32" s="193" t="s">
        <v>85</v>
      </c>
      <c r="B32" s="194"/>
      <c r="C32" s="194"/>
      <c r="D32" s="194"/>
      <c r="E32" s="194"/>
      <c r="F32" s="194"/>
      <c r="G32" s="194"/>
      <c r="H32" s="195"/>
      <c r="I32" s="1">
        <v>26</v>
      </c>
      <c r="J32" s="7">
        <v>878094</v>
      </c>
      <c r="K32" s="7">
        <v>561258</v>
      </c>
    </row>
    <row r="33" spans="1:11" ht="12.75">
      <c r="A33" s="193" t="s">
        <v>79</v>
      </c>
      <c r="B33" s="194"/>
      <c r="C33" s="194"/>
      <c r="D33" s="194"/>
      <c r="E33" s="194"/>
      <c r="F33" s="194"/>
      <c r="G33" s="194"/>
      <c r="H33" s="195"/>
      <c r="I33" s="1">
        <v>27</v>
      </c>
      <c r="J33" s="7">
        <v>6629570</v>
      </c>
      <c r="K33" s="7">
        <v>6629570</v>
      </c>
    </row>
    <row r="34" spans="1:11" ht="12.75">
      <c r="A34" s="193" t="s">
        <v>183</v>
      </c>
      <c r="B34" s="194"/>
      <c r="C34" s="194"/>
      <c r="D34" s="194"/>
      <c r="E34" s="194"/>
      <c r="F34" s="194"/>
      <c r="G34" s="194"/>
      <c r="H34" s="195"/>
      <c r="I34" s="1">
        <v>28</v>
      </c>
      <c r="J34" s="7"/>
      <c r="K34" s="7"/>
    </row>
    <row r="35" spans="1:11" ht="12.75">
      <c r="A35" s="193" t="s">
        <v>184</v>
      </c>
      <c r="B35" s="194"/>
      <c r="C35" s="194"/>
      <c r="D35" s="194"/>
      <c r="E35" s="194"/>
      <c r="F35" s="194"/>
      <c r="G35" s="194"/>
      <c r="H35" s="195"/>
      <c r="I35" s="1">
        <v>29</v>
      </c>
      <c r="J35" s="129">
        <f>SUM(J36:J38)</f>
        <v>2289069</v>
      </c>
      <c r="K35" s="129">
        <f>SUM(K36:K38)</f>
        <v>2212586</v>
      </c>
    </row>
    <row r="36" spans="1:11" ht="12.75">
      <c r="A36" s="193" t="s">
        <v>80</v>
      </c>
      <c r="B36" s="194"/>
      <c r="C36" s="194"/>
      <c r="D36" s="194"/>
      <c r="E36" s="194"/>
      <c r="F36" s="194"/>
      <c r="G36" s="194"/>
      <c r="H36" s="195"/>
      <c r="I36" s="1">
        <v>30</v>
      </c>
      <c r="J36" s="7"/>
      <c r="K36" s="7"/>
    </row>
    <row r="37" spans="1:11" ht="12.75">
      <c r="A37" s="193" t="s">
        <v>81</v>
      </c>
      <c r="B37" s="194"/>
      <c r="C37" s="194"/>
      <c r="D37" s="194"/>
      <c r="E37" s="194"/>
      <c r="F37" s="194"/>
      <c r="G37" s="194"/>
      <c r="H37" s="195"/>
      <c r="I37" s="1">
        <v>31</v>
      </c>
      <c r="J37" s="7">
        <v>1889610</v>
      </c>
      <c r="K37" s="7">
        <v>1847362</v>
      </c>
    </row>
    <row r="38" spans="1:11" ht="12.75">
      <c r="A38" s="193" t="s">
        <v>82</v>
      </c>
      <c r="B38" s="194"/>
      <c r="C38" s="194"/>
      <c r="D38" s="194"/>
      <c r="E38" s="194"/>
      <c r="F38" s="194"/>
      <c r="G38" s="194"/>
      <c r="H38" s="195"/>
      <c r="I38" s="1">
        <v>32</v>
      </c>
      <c r="J38" s="7">
        <v>399459</v>
      </c>
      <c r="K38" s="7">
        <v>365224</v>
      </c>
    </row>
    <row r="39" spans="1:11" ht="12.75">
      <c r="A39" s="193" t="s">
        <v>185</v>
      </c>
      <c r="B39" s="194"/>
      <c r="C39" s="194"/>
      <c r="D39" s="194"/>
      <c r="E39" s="194"/>
      <c r="F39" s="194"/>
      <c r="G39" s="194"/>
      <c r="H39" s="195"/>
      <c r="I39" s="1">
        <v>33</v>
      </c>
      <c r="J39" s="130"/>
      <c r="K39" s="7"/>
    </row>
    <row r="40" spans="1:11" ht="12.75">
      <c r="A40" s="200" t="s">
        <v>240</v>
      </c>
      <c r="B40" s="201"/>
      <c r="C40" s="201"/>
      <c r="D40" s="201"/>
      <c r="E40" s="201"/>
      <c r="F40" s="201"/>
      <c r="G40" s="201"/>
      <c r="H40" s="202"/>
      <c r="I40" s="1">
        <v>34</v>
      </c>
      <c r="J40" s="129">
        <f>J41+J49+J56+J64</f>
        <v>253148297</v>
      </c>
      <c r="K40" s="129">
        <f>K41+K49+K56+K64</f>
        <v>252942586</v>
      </c>
    </row>
    <row r="41" spans="1:11" ht="12.75">
      <c r="A41" s="193" t="s">
        <v>100</v>
      </c>
      <c r="B41" s="194"/>
      <c r="C41" s="194"/>
      <c r="D41" s="194"/>
      <c r="E41" s="194"/>
      <c r="F41" s="194"/>
      <c r="G41" s="194"/>
      <c r="H41" s="195"/>
      <c r="I41" s="1">
        <v>35</v>
      </c>
      <c r="J41" s="129">
        <f>SUM(J42:J48)</f>
        <v>162799842</v>
      </c>
      <c r="K41" s="129">
        <f>SUM(K42:K48)</f>
        <v>162799842</v>
      </c>
    </row>
    <row r="42" spans="1:11" ht="12.75">
      <c r="A42" s="193" t="s">
        <v>117</v>
      </c>
      <c r="B42" s="194"/>
      <c r="C42" s="194"/>
      <c r="D42" s="194"/>
      <c r="E42" s="194"/>
      <c r="F42" s="194"/>
      <c r="G42" s="194"/>
      <c r="H42" s="195"/>
      <c r="I42" s="1">
        <v>36</v>
      </c>
      <c r="J42" s="7"/>
      <c r="K42" s="7"/>
    </row>
    <row r="43" spans="1:11" ht="12.75">
      <c r="A43" s="193" t="s">
        <v>118</v>
      </c>
      <c r="B43" s="194"/>
      <c r="C43" s="194"/>
      <c r="D43" s="194"/>
      <c r="E43" s="194"/>
      <c r="F43" s="194"/>
      <c r="G43" s="194"/>
      <c r="H43" s="195"/>
      <c r="I43" s="1">
        <v>37</v>
      </c>
      <c r="J43" s="7">
        <v>247493</v>
      </c>
      <c r="K43" s="7">
        <v>247493</v>
      </c>
    </row>
    <row r="44" spans="1:11" ht="12.75">
      <c r="A44" s="193" t="s">
        <v>86</v>
      </c>
      <c r="B44" s="194"/>
      <c r="C44" s="194"/>
      <c r="D44" s="194"/>
      <c r="E44" s="194"/>
      <c r="F44" s="194"/>
      <c r="G44" s="194"/>
      <c r="H44" s="195"/>
      <c r="I44" s="1">
        <v>38</v>
      </c>
      <c r="J44" s="7">
        <v>629512</v>
      </c>
      <c r="K44" s="7">
        <v>629512</v>
      </c>
    </row>
    <row r="45" spans="1:11" ht="12.75">
      <c r="A45" s="193" t="s">
        <v>87</v>
      </c>
      <c r="B45" s="194"/>
      <c r="C45" s="194"/>
      <c r="D45" s="194"/>
      <c r="E45" s="194"/>
      <c r="F45" s="194"/>
      <c r="G45" s="194"/>
      <c r="H45" s="195"/>
      <c r="I45" s="1">
        <v>39</v>
      </c>
      <c r="J45" s="7">
        <v>568162</v>
      </c>
      <c r="K45" s="7">
        <v>568162</v>
      </c>
    </row>
    <row r="46" spans="1:11" ht="12.75">
      <c r="A46" s="193" t="s">
        <v>88</v>
      </c>
      <c r="B46" s="194"/>
      <c r="C46" s="194"/>
      <c r="D46" s="194"/>
      <c r="E46" s="194"/>
      <c r="F46" s="194"/>
      <c r="G46" s="194"/>
      <c r="H46" s="195"/>
      <c r="I46" s="1">
        <v>40</v>
      </c>
      <c r="J46" s="7"/>
      <c r="K46" s="7"/>
    </row>
    <row r="47" spans="1:11" ht="12.75">
      <c r="A47" s="193" t="s">
        <v>89</v>
      </c>
      <c r="B47" s="194"/>
      <c r="C47" s="194"/>
      <c r="D47" s="194"/>
      <c r="E47" s="194"/>
      <c r="F47" s="194"/>
      <c r="G47" s="194"/>
      <c r="H47" s="195"/>
      <c r="I47" s="1">
        <v>41</v>
      </c>
      <c r="J47" s="7">
        <v>161354675</v>
      </c>
      <c r="K47" s="7">
        <v>161354675</v>
      </c>
    </row>
    <row r="48" spans="1:11" ht="12.75">
      <c r="A48" s="193" t="s">
        <v>90</v>
      </c>
      <c r="B48" s="194"/>
      <c r="C48" s="194"/>
      <c r="D48" s="194"/>
      <c r="E48" s="194"/>
      <c r="F48" s="194"/>
      <c r="G48" s="194"/>
      <c r="H48" s="195"/>
      <c r="I48" s="1">
        <v>42</v>
      </c>
      <c r="J48" s="7"/>
      <c r="K48" s="7"/>
    </row>
    <row r="49" spans="1:11" ht="12.75">
      <c r="A49" s="193" t="s">
        <v>101</v>
      </c>
      <c r="B49" s="194"/>
      <c r="C49" s="194"/>
      <c r="D49" s="194"/>
      <c r="E49" s="194"/>
      <c r="F49" s="194"/>
      <c r="G49" s="194"/>
      <c r="H49" s="195"/>
      <c r="I49" s="1">
        <v>43</v>
      </c>
      <c r="J49" s="129">
        <f>SUM(J50:J55)</f>
        <v>77129154</v>
      </c>
      <c r="K49" s="129">
        <f>SUM(K50:K55)</f>
        <v>73997805</v>
      </c>
    </row>
    <row r="50" spans="1:11" ht="12.75">
      <c r="A50" s="193" t="s">
        <v>200</v>
      </c>
      <c r="B50" s="194"/>
      <c r="C50" s="194"/>
      <c r="D50" s="194"/>
      <c r="E50" s="194"/>
      <c r="F50" s="194"/>
      <c r="G50" s="194"/>
      <c r="H50" s="195"/>
      <c r="I50" s="1">
        <v>44</v>
      </c>
      <c r="J50" s="7">
        <v>1192571</v>
      </c>
      <c r="K50" s="7">
        <v>3380328</v>
      </c>
    </row>
    <row r="51" spans="1:11" ht="12.75">
      <c r="A51" s="193" t="s">
        <v>201</v>
      </c>
      <c r="B51" s="194"/>
      <c r="C51" s="194"/>
      <c r="D51" s="194"/>
      <c r="E51" s="194"/>
      <c r="F51" s="194"/>
      <c r="G51" s="194"/>
      <c r="H51" s="195"/>
      <c r="I51" s="1">
        <v>45</v>
      </c>
      <c r="J51" s="7">
        <v>69130263</v>
      </c>
      <c r="K51" s="7">
        <v>63108596</v>
      </c>
    </row>
    <row r="52" spans="1:11" ht="12.75">
      <c r="A52" s="193" t="s">
        <v>202</v>
      </c>
      <c r="B52" s="194"/>
      <c r="C52" s="194"/>
      <c r="D52" s="194"/>
      <c r="E52" s="194"/>
      <c r="F52" s="194"/>
      <c r="G52" s="194"/>
      <c r="H52" s="195"/>
      <c r="I52" s="1">
        <v>46</v>
      </c>
      <c r="J52" s="7"/>
      <c r="K52" s="7"/>
    </row>
    <row r="53" spans="1:11" ht="12.75">
      <c r="A53" s="193" t="s">
        <v>203</v>
      </c>
      <c r="B53" s="194"/>
      <c r="C53" s="194"/>
      <c r="D53" s="194"/>
      <c r="E53" s="194"/>
      <c r="F53" s="194"/>
      <c r="G53" s="194"/>
      <c r="H53" s="195"/>
      <c r="I53" s="1">
        <v>47</v>
      </c>
      <c r="J53" s="7">
        <v>708512</v>
      </c>
      <c r="K53" s="7">
        <v>728035</v>
      </c>
    </row>
    <row r="54" spans="1:11" ht="12.75">
      <c r="A54" s="193" t="s">
        <v>10</v>
      </c>
      <c r="B54" s="194"/>
      <c r="C54" s="194"/>
      <c r="D54" s="194"/>
      <c r="E54" s="194"/>
      <c r="F54" s="194"/>
      <c r="G54" s="194"/>
      <c r="H54" s="195"/>
      <c r="I54" s="1">
        <v>48</v>
      </c>
      <c r="J54" s="7">
        <v>2283289</v>
      </c>
      <c r="K54" s="7">
        <v>3206284</v>
      </c>
    </row>
    <row r="55" spans="1:11" ht="12.75">
      <c r="A55" s="193" t="s">
        <v>11</v>
      </c>
      <c r="B55" s="194"/>
      <c r="C55" s="194"/>
      <c r="D55" s="194"/>
      <c r="E55" s="194"/>
      <c r="F55" s="194"/>
      <c r="G55" s="194"/>
      <c r="H55" s="195"/>
      <c r="I55" s="1">
        <v>49</v>
      </c>
      <c r="J55" s="7">
        <v>3814519</v>
      </c>
      <c r="K55" s="7">
        <v>3574562</v>
      </c>
    </row>
    <row r="56" spans="1:11" ht="12.75">
      <c r="A56" s="193" t="s">
        <v>102</v>
      </c>
      <c r="B56" s="194"/>
      <c r="C56" s="194"/>
      <c r="D56" s="194"/>
      <c r="E56" s="194"/>
      <c r="F56" s="194"/>
      <c r="G56" s="194"/>
      <c r="H56" s="195"/>
      <c r="I56" s="1">
        <v>50</v>
      </c>
      <c r="J56" s="129">
        <f>SUM(J57:J63)</f>
        <v>9197249</v>
      </c>
      <c r="K56" s="129">
        <f>SUM(K57:K63)</f>
        <v>14368269</v>
      </c>
    </row>
    <row r="57" spans="1:11" ht="12.75">
      <c r="A57" s="193" t="s">
        <v>76</v>
      </c>
      <c r="B57" s="194"/>
      <c r="C57" s="194"/>
      <c r="D57" s="194"/>
      <c r="E57" s="194"/>
      <c r="F57" s="194"/>
      <c r="G57" s="194"/>
      <c r="H57" s="195"/>
      <c r="I57" s="1">
        <v>51</v>
      </c>
      <c r="J57" s="7"/>
      <c r="K57" s="7"/>
    </row>
    <row r="58" spans="1:11" ht="12.75">
      <c r="A58" s="193" t="s">
        <v>77</v>
      </c>
      <c r="B58" s="194"/>
      <c r="C58" s="194"/>
      <c r="D58" s="194"/>
      <c r="E58" s="194"/>
      <c r="F58" s="194"/>
      <c r="G58" s="194"/>
      <c r="H58" s="195"/>
      <c r="I58" s="1">
        <v>52</v>
      </c>
      <c r="J58" s="7">
        <v>4305460</v>
      </c>
      <c r="K58" s="7">
        <v>4320662</v>
      </c>
    </row>
    <row r="59" spans="1:11" ht="12.75">
      <c r="A59" s="193" t="s">
        <v>242</v>
      </c>
      <c r="B59" s="194"/>
      <c r="C59" s="194"/>
      <c r="D59" s="194"/>
      <c r="E59" s="194"/>
      <c r="F59" s="194"/>
      <c r="G59" s="194"/>
      <c r="H59" s="195"/>
      <c r="I59" s="1">
        <v>53</v>
      </c>
      <c r="J59" s="7"/>
      <c r="K59" s="7"/>
    </row>
    <row r="60" spans="1:11" ht="12.75">
      <c r="A60" s="193" t="s">
        <v>83</v>
      </c>
      <c r="B60" s="194"/>
      <c r="C60" s="194"/>
      <c r="D60" s="194"/>
      <c r="E60" s="194"/>
      <c r="F60" s="194"/>
      <c r="G60" s="194"/>
      <c r="H60" s="195"/>
      <c r="I60" s="1">
        <v>54</v>
      </c>
      <c r="J60" s="7"/>
      <c r="K60" s="7"/>
    </row>
    <row r="61" spans="1:11" ht="12.75">
      <c r="A61" s="193" t="s">
        <v>84</v>
      </c>
      <c r="B61" s="194"/>
      <c r="C61" s="194"/>
      <c r="D61" s="194"/>
      <c r="E61" s="194"/>
      <c r="F61" s="194"/>
      <c r="G61" s="194"/>
      <c r="H61" s="195"/>
      <c r="I61" s="1">
        <v>55</v>
      </c>
      <c r="J61" s="7"/>
      <c r="K61" s="7"/>
    </row>
    <row r="62" spans="1:11" ht="12.75">
      <c r="A62" s="193" t="s">
        <v>85</v>
      </c>
      <c r="B62" s="194"/>
      <c r="C62" s="194"/>
      <c r="D62" s="194"/>
      <c r="E62" s="194"/>
      <c r="F62" s="194"/>
      <c r="G62" s="194"/>
      <c r="H62" s="195"/>
      <c r="I62" s="1">
        <v>56</v>
      </c>
      <c r="J62" s="7">
        <v>4891789</v>
      </c>
      <c r="K62" s="7">
        <v>5180607</v>
      </c>
    </row>
    <row r="63" spans="1:11" ht="12.75">
      <c r="A63" s="193" t="s">
        <v>46</v>
      </c>
      <c r="B63" s="194"/>
      <c r="C63" s="194"/>
      <c r="D63" s="194"/>
      <c r="E63" s="194"/>
      <c r="F63" s="194"/>
      <c r="G63" s="194"/>
      <c r="H63" s="195"/>
      <c r="I63" s="1">
        <v>57</v>
      </c>
      <c r="J63" s="7"/>
      <c r="K63" s="7">
        <v>4867000</v>
      </c>
    </row>
    <row r="64" spans="1:11" ht="12.75">
      <c r="A64" s="193" t="s">
        <v>207</v>
      </c>
      <c r="B64" s="194"/>
      <c r="C64" s="194"/>
      <c r="D64" s="194"/>
      <c r="E64" s="194"/>
      <c r="F64" s="194"/>
      <c r="G64" s="194"/>
      <c r="H64" s="195"/>
      <c r="I64" s="1">
        <v>58</v>
      </c>
      <c r="J64" s="130">
        <v>4022052</v>
      </c>
      <c r="K64" s="130">
        <v>1776670</v>
      </c>
    </row>
    <row r="65" spans="1:11" ht="12.75">
      <c r="A65" s="200" t="s">
        <v>56</v>
      </c>
      <c r="B65" s="201"/>
      <c r="C65" s="201"/>
      <c r="D65" s="201"/>
      <c r="E65" s="201"/>
      <c r="F65" s="201"/>
      <c r="G65" s="201"/>
      <c r="H65" s="202"/>
      <c r="I65" s="1">
        <v>59</v>
      </c>
      <c r="J65" s="130">
        <v>942435</v>
      </c>
      <c r="K65" s="130">
        <v>1510338</v>
      </c>
    </row>
    <row r="66" spans="1:11" ht="12.75">
      <c r="A66" s="200" t="s">
        <v>241</v>
      </c>
      <c r="B66" s="201"/>
      <c r="C66" s="201"/>
      <c r="D66" s="201"/>
      <c r="E66" s="201"/>
      <c r="F66" s="201"/>
      <c r="G66" s="201"/>
      <c r="H66" s="202"/>
      <c r="I66" s="1">
        <v>60</v>
      </c>
      <c r="J66" s="129">
        <f>J7+J8+J40+J65</f>
        <v>742195735</v>
      </c>
      <c r="K66" s="129">
        <f>K7+K8+K40+K65</f>
        <v>739314058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49512554</v>
      </c>
      <c r="K67" s="8">
        <v>38548348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7" t="s">
        <v>191</v>
      </c>
      <c r="B69" s="198"/>
      <c r="C69" s="198"/>
      <c r="D69" s="198"/>
      <c r="E69" s="198"/>
      <c r="F69" s="198"/>
      <c r="G69" s="198"/>
      <c r="H69" s="199"/>
      <c r="I69" s="3">
        <v>62</v>
      </c>
      <c r="J69" s="131">
        <f>J70+J71+J72+J78+J79+J82+J85</f>
        <v>61161833</v>
      </c>
      <c r="K69" s="131">
        <f>K70+K71+K72+K78+K79+K82+K85</f>
        <v>62094106</v>
      </c>
    </row>
    <row r="70" spans="1:11" ht="12.75">
      <c r="A70" s="193" t="s">
        <v>141</v>
      </c>
      <c r="B70" s="194"/>
      <c r="C70" s="194"/>
      <c r="D70" s="194"/>
      <c r="E70" s="194"/>
      <c r="F70" s="194"/>
      <c r="G70" s="194"/>
      <c r="H70" s="195"/>
      <c r="I70" s="1">
        <v>63</v>
      </c>
      <c r="J70" s="7">
        <v>105668000</v>
      </c>
      <c r="K70" s="7">
        <v>105668000</v>
      </c>
    </row>
    <row r="71" spans="1:11" ht="12.75">
      <c r="A71" s="193" t="s">
        <v>142</v>
      </c>
      <c r="B71" s="194"/>
      <c r="C71" s="194"/>
      <c r="D71" s="194"/>
      <c r="E71" s="194"/>
      <c r="F71" s="194"/>
      <c r="G71" s="194"/>
      <c r="H71" s="195"/>
      <c r="I71" s="1">
        <v>64</v>
      </c>
      <c r="J71" s="7"/>
      <c r="K71" s="7"/>
    </row>
    <row r="72" spans="1:11" ht="12.75">
      <c r="A72" s="193" t="s">
        <v>143</v>
      </c>
      <c r="B72" s="194"/>
      <c r="C72" s="194"/>
      <c r="D72" s="194"/>
      <c r="E72" s="194"/>
      <c r="F72" s="194"/>
      <c r="G72" s="194"/>
      <c r="H72" s="195"/>
      <c r="I72" s="1">
        <v>65</v>
      </c>
      <c r="J72" s="48">
        <f>J73+J74-J75+J76+J77</f>
        <v>23505600</v>
      </c>
      <c r="K72" s="48">
        <f>K73+K74-K75+K76+K77</f>
        <v>23505600</v>
      </c>
    </row>
    <row r="73" spans="1:11" ht="12.75">
      <c r="A73" s="193" t="s">
        <v>144</v>
      </c>
      <c r="B73" s="194"/>
      <c r="C73" s="194"/>
      <c r="D73" s="194"/>
      <c r="E73" s="194"/>
      <c r="F73" s="194"/>
      <c r="G73" s="194"/>
      <c r="H73" s="195"/>
      <c r="I73" s="1">
        <v>66</v>
      </c>
      <c r="J73" s="7"/>
      <c r="K73" s="7"/>
    </row>
    <row r="74" spans="1:11" ht="12.75">
      <c r="A74" s="193" t="s">
        <v>145</v>
      </c>
      <c r="B74" s="194"/>
      <c r="C74" s="194"/>
      <c r="D74" s="194"/>
      <c r="E74" s="194"/>
      <c r="F74" s="194"/>
      <c r="G74" s="194"/>
      <c r="H74" s="195"/>
      <c r="I74" s="1">
        <v>67</v>
      </c>
      <c r="J74" s="7"/>
      <c r="K74" s="7">
        <v>1446309</v>
      </c>
    </row>
    <row r="75" spans="1:11" ht="12.75">
      <c r="A75" s="193" t="s">
        <v>133</v>
      </c>
      <c r="B75" s="194"/>
      <c r="C75" s="194"/>
      <c r="D75" s="194"/>
      <c r="E75" s="194"/>
      <c r="F75" s="194"/>
      <c r="G75" s="194"/>
      <c r="H75" s="195"/>
      <c r="I75" s="1">
        <v>68</v>
      </c>
      <c r="J75" s="7">
        <v>1446309</v>
      </c>
      <c r="K75" s="7">
        <v>1446309</v>
      </c>
    </row>
    <row r="76" spans="1:11" ht="12.75">
      <c r="A76" s="193" t="s">
        <v>134</v>
      </c>
      <c r="B76" s="194"/>
      <c r="C76" s="194"/>
      <c r="D76" s="194"/>
      <c r="E76" s="194"/>
      <c r="F76" s="194"/>
      <c r="G76" s="194"/>
      <c r="H76" s="195"/>
      <c r="I76" s="1">
        <v>69</v>
      </c>
      <c r="J76" s="7">
        <v>1446309</v>
      </c>
      <c r="K76" s="7"/>
    </row>
    <row r="77" spans="1:11" ht="12.75">
      <c r="A77" s="193" t="s">
        <v>135</v>
      </c>
      <c r="B77" s="194"/>
      <c r="C77" s="194"/>
      <c r="D77" s="194"/>
      <c r="E77" s="194"/>
      <c r="F77" s="194"/>
      <c r="G77" s="194"/>
      <c r="H77" s="195"/>
      <c r="I77" s="1">
        <v>70</v>
      </c>
      <c r="J77" s="7">
        <v>23505600</v>
      </c>
      <c r="K77" s="7">
        <v>23505600</v>
      </c>
    </row>
    <row r="78" spans="1:11" ht="12.75">
      <c r="A78" s="193" t="s">
        <v>136</v>
      </c>
      <c r="B78" s="194"/>
      <c r="C78" s="194"/>
      <c r="D78" s="194"/>
      <c r="E78" s="194"/>
      <c r="F78" s="194"/>
      <c r="G78" s="194"/>
      <c r="H78" s="195"/>
      <c r="I78" s="1">
        <v>71</v>
      </c>
      <c r="J78" s="7">
        <v>131636562</v>
      </c>
      <c r="K78" s="7">
        <v>131636563</v>
      </c>
    </row>
    <row r="79" spans="1:11" ht="12.75">
      <c r="A79" s="193" t="s">
        <v>238</v>
      </c>
      <c r="B79" s="194"/>
      <c r="C79" s="194"/>
      <c r="D79" s="194"/>
      <c r="E79" s="194"/>
      <c r="F79" s="194"/>
      <c r="G79" s="194"/>
      <c r="H79" s="195"/>
      <c r="I79" s="1">
        <v>72</v>
      </c>
      <c r="J79" s="48">
        <f>J80-J81</f>
        <v>-154322133</v>
      </c>
      <c r="K79" s="48">
        <f>K80-K81</f>
        <v>-199648329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4836344</v>
      </c>
      <c r="K80" s="7">
        <v>4836344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>
        <v>159158477</v>
      </c>
      <c r="K81" s="7">
        <v>204484673</v>
      </c>
    </row>
    <row r="82" spans="1:11" ht="12.75">
      <c r="A82" s="193" t="s">
        <v>239</v>
      </c>
      <c r="B82" s="194"/>
      <c r="C82" s="194"/>
      <c r="D82" s="194"/>
      <c r="E82" s="194"/>
      <c r="F82" s="194"/>
      <c r="G82" s="194"/>
      <c r="H82" s="195"/>
      <c r="I82" s="1">
        <v>75</v>
      </c>
      <c r="J82" s="48">
        <f>J83-J84</f>
        <v>-45326196</v>
      </c>
      <c r="K82" s="48">
        <f>K83-K84</f>
        <v>932272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>
        <v>932272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45326196</v>
      </c>
      <c r="K84" s="7"/>
    </row>
    <row r="85" spans="1:11" ht="12.75">
      <c r="A85" s="193" t="s">
        <v>173</v>
      </c>
      <c r="B85" s="194"/>
      <c r="C85" s="194"/>
      <c r="D85" s="194"/>
      <c r="E85" s="194"/>
      <c r="F85" s="194"/>
      <c r="G85" s="194"/>
      <c r="H85" s="195"/>
      <c r="I85" s="1">
        <v>78</v>
      </c>
      <c r="J85" s="7"/>
      <c r="K85" s="7"/>
    </row>
    <row r="86" spans="1:11" ht="12.75">
      <c r="A86" s="200" t="s">
        <v>19</v>
      </c>
      <c r="B86" s="201"/>
      <c r="C86" s="201"/>
      <c r="D86" s="201"/>
      <c r="E86" s="201"/>
      <c r="F86" s="201"/>
      <c r="G86" s="201"/>
      <c r="H86" s="202"/>
      <c r="I86" s="1">
        <v>79</v>
      </c>
      <c r="J86" s="129">
        <f>SUM(J87:J89)</f>
        <v>10956469</v>
      </c>
      <c r="K86" s="129">
        <f>SUM(K87:K89)</f>
        <v>10956469</v>
      </c>
    </row>
    <row r="87" spans="1:11" ht="12.75">
      <c r="A87" s="193" t="s">
        <v>129</v>
      </c>
      <c r="B87" s="194"/>
      <c r="C87" s="194"/>
      <c r="D87" s="194"/>
      <c r="E87" s="194"/>
      <c r="F87" s="194"/>
      <c r="G87" s="194"/>
      <c r="H87" s="195"/>
      <c r="I87" s="1">
        <v>80</v>
      </c>
      <c r="J87" s="7">
        <v>1277055</v>
      </c>
      <c r="K87" s="7">
        <v>1277055</v>
      </c>
    </row>
    <row r="88" spans="1:11" ht="12.75">
      <c r="A88" s="193" t="s">
        <v>130</v>
      </c>
      <c r="B88" s="194"/>
      <c r="C88" s="194"/>
      <c r="D88" s="194"/>
      <c r="E88" s="194"/>
      <c r="F88" s="194"/>
      <c r="G88" s="194"/>
      <c r="H88" s="195"/>
      <c r="I88" s="1">
        <v>81</v>
      </c>
      <c r="J88" s="7"/>
      <c r="K88" s="7"/>
    </row>
    <row r="89" spans="1:11" ht="12.75">
      <c r="A89" s="193" t="s">
        <v>131</v>
      </c>
      <c r="B89" s="194"/>
      <c r="C89" s="194"/>
      <c r="D89" s="194"/>
      <c r="E89" s="194"/>
      <c r="F89" s="194"/>
      <c r="G89" s="194"/>
      <c r="H89" s="195"/>
      <c r="I89" s="1">
        <v>82</v>
      </c>
      <c r="J89" s="7">
        <v>9679414</v>
      </c>
      <c r="K89" s="7">
        <v>9679414</v>
      </c>
    </row>
    <row r="90" spans="1:11" ht="12.75">
      <c r="A90" s="200" t="s">
        <v>20</v>
      </c>
      <c r="B90" s="201"/>
      <c r="C90" s="201"/>
      <c r="D90" s="201"/>
      <c r="E90" s="201"/>
      <c r="F90" s="201"/>
      <c r="G90" s="201"/>
      <c r="H90" s="202"/>
      <c r="I90" s="1">
        <v>83</v>
      </c>
      <c r="J90" s="129">
        <f>SUM(J91:J99)</f>
        <v>379614256</v>
      </c>
      <c r="K90" s="129">
        <f>SUM(K91:K99)</f>
        <v>380320670</v>
      </c>
    </row>
    <row r="91" spans="1:11" ht="12.75">
      <c r="A91" s="193" t="s">
        <v>132</v>
      </c>
      <c r="B91" s="194"/>
      <c r="C91" s="194"/>
      <c r="D91" s="194"/>
      <c r="E91" s="194"/>
      <c r="F91" s="194"/>
      <c r="G91" s="194"/>
      <c r="H91" s="195"/>
      <c r="I91" s="1">
        <v>84</v>
      </c>
      <c r="J91" s="7">
        <v>1072102</v>
      </c>
      <c r="K91" s="7">
        <v>1072102</v>
      </c>
    </row>
    <row r="92" spans="1:11" ht="12.75">
      <c r="A92" s="193" t="s">
        <v>243</v>
      </c>
      <c r="B92" s="194"/>
      <c r="C92" s="194"/>
      <c r="D92" s="194"/>
      <c r="E92" s="194"/>
      <c r="F92" s="194"/>
      <c r="G92" s="194"/>
      <c r="H92" s="195"/>
      <c r="I92" s="1">
        <v>85</v>
      </c>
      <c r="J92" s="7">
        <v>101700</v>
      </c>
      <c r="K92" s="7">
        <v>110700</v>
      </c>
    </row>
    <row r="93" spans="1:11" ht="12.75">
      <c r="A93" s="193" t="s">
        <v>0</v>
      </c>
      <c r="B93" s="194"/>
      <c r="C93" s="194"/>
      <c r="D93" s="194"/>
      <c r="E93" s="194"/>
      <c r="F93" s="194"/>
      <c r="G93" s="194"/>
      <c r="H93" s="195"/>
      <c r="I93" s="1">
        <v>86</v>
      </c>
      <c r="J93" s="7">
        <v>303375114</v>
      </c>
      <c r="K93" s="7">
        <v>304087604</v>
      </c>
    </row>
    <row r="94" spans="1:11" ht="12.75">
      <c r="A94" s="193" t="s">
        <v>244</v>
      </c>
      <c r="B94" s="194"/>
      <c r="C94" s="194"/>
      <c r="D94" s="194"/>
      <c r="E94" s="194"/>
      <c r="F94" s="194"/>
      <c r="G94" s="194"/>
      <c r="H94" s="195"/>
      <c r="I94" s="1">
        <v>87</v>
      </c>
      <c r="J94" s="7"/>
      <c r="K94" s="7"/>
    </row>
    <row r="95" spans="1:11" ht="12.75">
      <c r="A95" s="193" t="s">
        <v>245</v>
      </c>
      <c r="B95" s="194"/>
      <c r="C95" s="194"/>
      <c r="D95" s="194"/>
      <c r="E95" s="194"/>
      <c r="F95" s="194"/>
      <c r="G95" s="194"/>
      <c r="H95" s="195"/>
      <c r="I95" s="1">
        <v>88</v>
      </c>
      <c r="J95" s="7">
        <v>25059210</v>
      </c>
      <c r="K95" s="7">
        <v>25044134</v>
      </c>
    </row>
    <row r="96" spans="1:11" ht="12.75">
      <c r="A96" s="193" t="s">
        <v>246</v>
      </c>
      <c r="B96" s="194"/>
      <c r="C96" s="194"/>
      <c r="D96" s="194"/>
      <c r="E96" s="194"/>
      <c r="F96" s="194"/>
      <c r="G96" s="194"/>
      <c r="H96" s="195"/>
      <c r="I96" s="1">
        <v>89</v>
      </c>
      <c r="J96" s="7"/>
      <c r="K96" s="7"/>
    </row>
    <row r="97" spans="1:11" ht="12.75">
      <c r="A97" s="193" t="s">
        <v>94</v>
      </c>
      <c r="B97" s="194"/>
      <c r="C97" s="194"/>
      <c r="D97" s="194"/>
      <c r="E97" s="194"/>
      <c r="F97" s="194"/>
      <c r="G97" s="194"/>
      <c r="H97" s="195"/>
      <c r="I97" s="1">
        <v>90</v>
      </c>
      <c r="J97" s="7"/>
      <c r="K97" s="7"/>
    </row>
    <row r="98" spans="1:11" ht="12.75">
      <c r="A98" s="193" t="s">
        <v>92</v>
      </c>
      <c r="B98" s="194"/>
      <c r="C98" s="194"/>
      <c r="D98" s="194"/>
      <c r="E98" s="194"/>
      <c r="F98" s="194"/>
      <c r="G98" s="194"/>
      <c r="H98" s="195"/>
      <c r="I98" s="1">
        <v>91</v>
      </c>
      <c r="J98" s="7">
        <v>17096990</v>
      </c>
      <c r="K98" s="7">
        <v>17096990</v>
      </c>
    </row>
    <row r="99" spans="1:11" ht="12.75">
      <c r="A99" s="193" t="s">
        <v>93</v>
      </c>
      <c r="B99" s="194"/>
      <c r="C99" s="194"/>
      <c r="D99" s="194"/>
      <c r="E99" s="194"/>
      <c r="F99" s="194"/>
      <c r="G99" s="194"/>
      <c r="H99" s="195"/>
      <c r="I99" s="1">
        <v>92</v>
      </c>
      <c r="J99" s="7">
        <v>32909140</v>
      </c>
      <c r="K99" s="7">
        <v>32909140</v>
      </c>
    </row>
    <row r="100" spans="1:11" ht="12.75">
      <c r="A100" s="200" t="s">
        <v>21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129">
        <f>SUM(J101:J112)</f>
        <v>278670614</v>
      </c>
      <c r="K100" s="48">
        <f>SUM(K101:K112)</f>
        <v>270391264</v>
      </c>
    </row>
    <row r="101" spans="1:11" ht="12.75">
      <c r="A101" s="193" t="s">
        <v>132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7">
        <v>1013661</v>
      </c>
      <c r="K101" s="7">
        <v>1137530</v>
      </c>
    </row>
    <row r="102" spans="1:11" ht="12.75">
      <c r="A102" s="193" t="s">
        <v>243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7">
        <v>2694140</v>
      </c>
      <c r="K102" s="7">
        <v>2692216</v>
      </c>
    </row>
    <row r="103" spans="1:11" ht="12.75">
      <c r="A103" s="193" t="s">
        <v>0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7">
        <v>110880449</v>
      </c>
      <c r="K103" s="7">
        <v>110880449</v>
      </c>
    </row>
    <row r="104" spans="1:11" ht="12.75">
      <c r="A104" s="193" t="s">
        <v>244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7">
        <v>3790980</v>
      </c>
      <c r="K104" s="7">
        <v>3260196</v>
      </c>
    </row>
    <row r="105" spans="1:11" ht="12.75">
      <c r="A105" s="193" t="s">
        <v>245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7">
        <v>38318080</v>
      </c>
      <c r="K105" s="7">
        <v>32670718</v>
      </c>
    </row>
    <row r="106" spans="1:11" ht="12.75">
      <c r="A106" s="193" t="s">
        <v>246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7">
        <v>76376430</v>
      </c>
      <c r="K106" s="7">
        <v>76376430</v>
      </c>
    </row>
    <row r="107" spans="1:11" ht="12.75">
      <c r="A107" s="193" t="s">
        <v>94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7"/>
      <c r="K107" s="7"/>
    </row>
    <row r="108" spans="1:11" ht="12.75">
      <c r="A108" s="193" t="s">
        <v>95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7">
        <v>12053289</v>
      </c>
      <c r="K108" s="7">
        <v>12656003</v>
      </c>
    </row>
    <row r="109" spans="1:11" ht="12.75">
      <c r="A109" s="193" t="s">
        <v>96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7">
        <v>15230120</v>
      </c>
      <c r="K109" s="7">
        <v>12514459</v>
      </c>
    </row>
    <row r="110" spans="1:11" ht="12.75">
      <c r="A110" s="193" t="s">
        <v>99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7"/>
      <c r="K110" s="7"/>
    </row>
    <row r="111" spans="1:11" ht="12.75">
      <c r="A111" s="193" t="s">
        <v>97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7"/>
      <c r="K111" s="7"/>
    </row>
    <row r="112" spans="1:11" ht="12.75">
      <c r="A112" s="193" t="s">
        <v>98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7">
        <v>18313465</v>
      </c>
      <c r="K112" s="7">
        <v>18203263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130">
        <v>11792563</v>
      </c>
      <c r="K113" s="130">
        <v>15551549</v>
      </c>
    </row>
    <row r="114" spans="1:11" ht="12.75">
      <c r="A114" s="200" t="s">
        <v>25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129">
        <f>J69+J86+J90+J100+J113</f>
        <v>742195735</v>
      </c>
      <c r="K114" s="129">
        <f>K69+K86+K90+K100+K113</f>
        <v>739314058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49512554</v>
      </c>
      <c r="K115" s="8">
        <v>38548348</v>
      </c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7" t="s">
        <v>186</v>
      </c>
      <c r="B117" s="198"/>
      <c r="C117" s="198"/>
      <c r="D117" s="198"/>
      <c r="E117" s="198"/>
      <c r="F117" s="198"/>
      <c r="G117" s="198"/>
      <c r="H117" s="198"/>
      <c r="I117" s="233"/>
      <c r="J117" s="233"/>
      <c r="K117" s="234"/>
    </row>
    <row r="118" spans="1:11" ht="12.75">
      <c r="A118" s="193" t="s">
        <v>8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7"/>
      <c r="K118" s="7"/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14:H114"/>
    <mergeCell ref="A113:H113"/>
    <mergeCell ref="A120:K120"/>
    <mergeCell ref="A121:K121"/>
    <mergeCell ref="A115:H115"/>
    <mergeCell ref="A116:K116"/>
    <mergeCell ref="A117:K117"/>
    <mergeCell ref="A118:H118"/>
    <mergeCell ref="A119:H119"/>
    <mergeCell ref="A109:H109"/>
    <mergeCell ref="A85:H85"/>
    <mergeCell ref="A86:H86"/>
    <mergeCell ref="A92:H92"/>
    <mergeCell ref="A88:H88"/>
    <mergeCell ref="A90:H90"/>
    <mergeCell ref="A91:H91"/>
    <mergeCell ref="A87:H87"/>
    <mergeCell ref="A89:H89"/>
    <mergeCell ref="A94:H94"/>
    <mergeCell ref="A96:H96"/>
    <mergeCell ref="A95:H95"/>
    <mergeCell ref="A112:H112"/>
    <mergeCell ref="A108:H108"/>
    <mergeCell ref="A102:H102"/>
    <mergeCell ref="A105:H105"/>
    <mergeCell ref="A103:H103"/>
    <mergeCell ref="A104:H104"/>
    <mergeCell ref="A107:H107"/>
    <mergeCell ref="A84:H84"/>
    <mergeCell ref="A106:H106"/>
    <mergeCell ref="A110:H110"/>
    <mergeCell ref="A111:H111"/>
    <mergeCell ref="A98:H98"/>
    <mergeCell ref="A101:H101"/>
    <mergeCell ref="A100:H100"/>
    <mergeCell ref="A99:H99"/>
    <mergeCell ref="A97:H97"/>
    <mergeCell ref="A93:H93"/>
    <mergeCell ref="A58:H58"/>
    <mergeCell ref="A64:H64"/>
    <mergeCell ref="A65:H65"/>
    <mergeCell ref="A66:H66"/>
    <mergeCell ref="A59:H59"/>
    <mergeCell ref="A60:H60"/>
    <mergeCell ref="A63:H63"/>
    <mergeCell ref="A62:H62"/>
    <mergeCell ref="A61:H61"/>
    <mergeCell ref="A74:H74"/>
    <mergeCell ref="A70:H70"/>
    <mergeCell ref="A71:H71"/>
    <mergeCell ref="A73:H73"/>
    <mergeCell ref="A72:H72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34:H34"/>
    <mergeCell ref="A31:H31"/>
    <mergeCell ref="A33:H33"/>
    <mergeCell ref="A32:H32"/>
    <mergeCell ref="A27:H27"/>
    <mergeCell ref="A28:H28"/>
    <mergeCell ref="A29:H29"/>
    <mergeCell ref="A30:H30"/>
    <mergeCell ref="A41:H41"/>
    <mergeCell ref="A35:H35"/>
    <mergeCell ref="A36:H36"/>
    <mergeCell ref="A37:H37"/>
    <mergeCell ref="A38:H38"/>
    <mergeCell ref="A39:H39"/>
    <mergeCell ref="A40:H40"/>
    <mergeCell ref="A1:K1"/>
    <mergeCell ref="A2:K2"/>
    <mergeCell ref="A3:K3"/>
    <mergeCell ref="A4:H4"/>
    <mergeCell ref="A21:H21"/>
    <mergeCell ref="A15:H15"/>
    <mergeCell ref="A19:H19"/>
    <mergeCell ref="A14:H14"/>
    <mergeCell ref="A17:H17"/>
    <mergeCell ref="A18:H18"/>
    <mergeCell ref="A20:H20"/>
    <mergeCell ref="A6:K6"/>
    <mergeCell ref="A5:H5"/>
    <mergeCell ref="A22:H22"/>
    <mergeCell ref="A7:H7"/>
    <mergeCell ref="A8:H8"/>
    <mergeCell ref="A11:H11"/>
    <mergeCell ref="A16:H16"/>
    <mergeCell ref="A9:H9"/>
    <mergeCell ref="A12:H12"/>
    <mergeCell ref="A10:H10"/>
    <mergeCell ref="A13:H13"/>
    <mergeCell ref="A25:H25"/>
    <mergeCell ref="A26:H26"/>
    <mergeCell ref="A24:H24"/>
    <mergeCell ref="A23:H23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P14" sqref="P14"/>
    </sheetView>
  </sheetViews>
  <sheetFormatPr defaultColWidth="9.140625" defaultRowHeight="12.75"/>
  <cols>
    <col min="1" max="9" width="9.140625" style="47" customWidth="1"/>
    <col min="10" max="10" width="11.57421875" style="47" customWidth="1"/>
    <col min="11" max="11" width="11.7109375" style="47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38" t="s">
        <v>341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39" t="s">
        <v>336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2" t="s">
        <v>279</v>
      </c>
      <c r="J4" s="240" t="s">
        <v>319</v>
      </c>
      <c r="K4" s="240"/>
      <c r="L4" s="240" t="s">
        <v>320</v>
      </c>
      <c r="M4" s="240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197" t="s">
        <v>26</v>
      </c>
      <c r="B7" s="198"/>
      <c r="C7" s="198"/>
      <c r="D7" s="198"/>
      <c r="E7" s="198"/>
      <c r="F7" s="198"/>
      <c r="G7" s="198"/>
      <c r="H7" s="199"/>
      <c r="I7" s="3">
        <v>111</v>
      </c>
      <c r="J7" s="127">
        <f>SUM(J8:J9)</f>
        <v>56975402</v>
      </c>
      <c r="K7" s="127">
        <f>SUM(K8:K9)</f>
        <v>56975402</v>
      </c>
      <c r="L7" s="127">
        <f>SUM(L8:L9)</f>
        <v>50019643</v>
      </c>
      <c r="M7" s="127">
        <f>SUM(M8:M9)</f>
        <v>50019643</v>
      </c>
    </row>
    <row r="8" spans="1:13" ht="12.75">
      <c r="A8" s="200" t="s">
        <v>152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56264455</v>
      </c>
      <c r="K8" s="7">
        <v>56264455</v>
      </c>
      <c r="L8" s="7">
        <v>49383660</v>
      </c>
      <c r="M8" s="7">
        <v>49383660</v>
      </c>
    </row>
    <row r="9" spans="1:13" ht="12.75">
      <c r="A9" s="200" t="s">
        <v>103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710947</v>
      </c>
      <c r="K9" s="7">
        <v>710947</v>
      </c>
      <c r="L9" s="7">
        <v>635983</v>
      </c>
      <c r="M9" s="7">
        <v>635983</v>
      </c>
    </row>
    <row r="10" spans="1:13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1">
        <v>114</v>
      </c>
      <c r="J10" s="48">
        <f>J11+J12+J16+J20+J21+J22+J25+J26</f>
        <v>49889087</v>
      </c>
      <c r="K10" s="48">
        <f>K11+K12+K16+K20+K21+K22+K25+K26</f>
        <v>49889087</v>
      </c>
      <c r="L10" s="48">
        <f>L11+L12+L16+L20+L21+L22+L25+L26</f>
        <v>44880955</v>
      </c>
      <c r="M10" s="48">
        <f>M11+M12+M16+M20+M21+M22+M25+M26</f>
        <v>44880955</v>
      </c>
    </row>
    <row r="11" spans="1:13" ht="12.75">
      <c r="A11" s="200" t="s">
        <v>104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1">
        <v>116</v>
      </c>
      <c r="J12" s="48">
        <f>SUM(J13:J15)</f>
        <v>16436244</v>
      </c>
      <c r="K12" s="48">
        <f>SUM(K13:K15)</f>
        <v>16436244</v>
      </c>
      <c r="L12" s="48">
        <f>SUM(L13:L15)</f>
        <v>11956497</v>
      </c>
      <c r="M12" s="48">
        <f>SUM(M13:M15)</f>
        <v>11956497</v>
      </c>
    </row>
    <row r="13" spans="1:13" ht="12.75">
      <c r="A13" s="193" t="s">
        <v>146</v>
      </c>
      <c r="B13" s="194"/>
      <c r="C13" s="194"/>
      <c r="D13" s="194"/>
      <c r="E13" s="194"/>
      <c r="F13" s="194"/>
      <c r="G13" s="194"/>
      <c r="H13" s="195"/>
      <c r="I13" s="1">
        <v>117</v>
      </c>
      <c r="J13" s="7">
        <v>2929557</v>
      </c>
      <c r="K13" s="7">
        <v>2929557</v>
      </c>
      <c r="L13" s="7">
        <v>2550894</v>
      </c>
      <c r="M13" s="7">
        <v>2550894</v>
      </c>
    </row>
    <row r="14" spans="1:13" ht="12.75">
      <c r="A14" s="193" t="s">
        <v>147</v>
      </c>
      <c r="B14" s="194"/>
      <c r="C14" s="194"/>
      <c r="D14" s="194"/>
      <c r="E14" s="194"/>
      <c r="F14" s="194"/>
      <c r="G14" s="194"/>
      <c r="H14" s="195"/>
      <c r="I14" s="1">
        <v>118</v>
      </c>
      <c r="J14" s="7"/>
      <c r="K14" s="7"/>
      <c r="L14" s="7"/>
      <c r="M14" s="7"/>
    </row>
    <row r="15" spans="1:13" ht="12.75">
      <c r="A15" s="193" t="s">
        <v>61</v>
      </c>
      <c r="B15" s="194"/>
      <c r="C15" s="194"/>
      <c r="D15" s="194"/>
      <c r="E15" s="194"/>
      <c r="F15" s="194"/>
      <c r="G15" s="194"/>
      <c r="H15" s="195"/>
      <c r="I15" s="1">
        <v>119</v>
      </c>
      <c r="J15" s="7">
        <v>13506687</v>
      </c>
      <c r="K15" s="7">
        <v>13506687</v>
      </c>
      <c r="L15" s="7">
        <v>9405603</v>
      </c>
      <c r="M15" s="7">
        <v>9405603</v>
      </c>
    </row>
    <row r="16" spans="1:13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1">
        <v>120</v>
      </c>
      <c r="J16" s="48">
        <f>SUM(J17:J19)</f>
        <v>25670335</v>
      </c>
      <c r="K16" s="48">
        <f>SUM(K17:K19)</f>
        <v>25670335</v>
      </c>
      <c r="L16" s="48">
        <f>SUM(L17:L19)</f>
        <v>23448786</v>
      </c>
      <c r="M16" s="48">
        <f>SUM(M17:M19)</f>
        <v>23448786</v>
      </c>
    </row>
    <row r="17" spans="1:13" ht="12.75">
      <c r="A17" s="193" t="s">
        <v>62</v>
      </c>
      <c r="B17" s="194"/>
      <c r="C17" s="194"/>
      <c r="D17" s="194"/>
      <c r="E17" s="194"/>
      <c r="F17" s="194"/>
      <c r="G17" s="194"/>
      <c r="H17" s="195"/>
      <c r="I17" s="1">
        <v>121</v>
      </c>
      <c r="J17" s="7">
        <v>14869464</v>
      </c>
      <c r="K17" s="7">
        <v>14869464</v>
      </c>
      <c r="L17" s="7">
        <v>13609686</v>
      </c>
      <c r="M17" s="7">
        <v>13609686</v>
      </c>
    </row>
    <row r="18" spans="1:13" ht="12.75">
      <c r="A18" s="193" t="s">
        <v>63</v>
      </c>
      <c r="B18" s="194"/>
      <c r="C18" s="194"/>
      <c r="D18" s="194"/>
      <c r="E18" s="194"/>
      <c r="F18" s="194"/>
      <c r="G18" s="194"/>
      <c r="H18" s="195"/>
      <c r="I18" s="1">
        <v>122</v>
      </c>
      <c r="J18" s="7">
        <v>7388995</v>
      </c>
      <c r="K18" s="7">
        <v>7388995</v>
      </c>
      <c r="L18" s="7">
        <v>6669136</v>
      </c>
      <c r="M18" s="7">
        <v>6669136</v>
      </c>
    </row>
    <row r="19" spans="1:13" ht="12.75">
      <c r="A19" s="193" t="s">
        <v>64</v>
      </c>
      <c r="B19" s="194"/>
      <c r="C19" s="194"/>
      <c r="D19" s="194"/>
      <c r="E19" s="194"/>
      <c r="F19" s="194"/>
      <c r="G19" s="194"/>
      <c r="H19" s="195"/>
      <c r="I19" s="1">
        <v>123</v>
      </c>
      <c r="J19" s="7">
        <v>3411876</v>
      </c>
      <c r="K19" s="7">
        <v>3411876</v>
      </c>
      <c r="L19" s="7">
        <v>3169964</v>
      </c>
      <c r="M19" s="7">
        <v>3169964</v>
      </c>
    </row>
    <row r="20" spans="1:13" ht="12.75">
      <c r="A20" s="200" t="s">
        <v>105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3334603</v>
      </c>
      <c r="K20" s="7">
        <v>3334603</v>
      </c>
      <c r="L20" s="7">
        <v>2931524</v>
      </c>
      <c r="M20" s="7">
        <v>2931524</v>
      </c>
    </row>
    <row r="21" spans="1:13" ht="12.75">
      <c r="A21" s="200" t="s">
        <v>106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4446231</v>
      </c>
      <c r="K21" s="7">
        <v>4446231</v>
      </c>
      <c r="L21" s="7">
        <v>3853425</v>
      </c>
      <c r="M21" s="7">
        <v>3853425</v>
      </c>
    </row>
    <row r="22" spans="1:13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2634629</v>
      </c>
      <c r="M22" s="48">
        <f>SUM(M23:M24)</f>
        <v>2634629</v>
      </c>
    </row>
    <row r="23" spans="1:13" ht="12.75">
      <c r="A23" s="193" t="s">
        <v>137</v>
      </c>
      <c r="B23" s="194"/>
      <c r="C23" s="194"/>
      <c r="D23" s="194"/>
      <c r="E23" s="194"/>
      <c r="F23" s="194"/>
      <c r="G23" s="194"/>
      <c r="H23" s="195"/>
      <c r="I23" s="1">
        <v>127</v>
      </c>
      <c r="J23" s="7"/>
      <c r="K23" s="7"/>
      <c r="L23" s="7"/>
      <c r="M23" s="7"/>
    </row>
    <row r="24" spans="1:13" ht="12.75">
      <c r="A24" s="193" t="s">
        <v>138</v>
      </c>
      <c r="B24" s="194"/>
      <c r="C24" s="194"/>
      <c r="D24" s="194"/>
      <c r="E24" s="194"/>
      <c r="F24" s="194"/>
      <c r="G24" s="194"/>
      <c r="H24" s="195"/>
      <c r="I24" s="1">
        <v>128</v>
      </c>
      <c r="J24" s="7"/>
      <c r="K24" s="7"/>
      <c r="L24" s="7">
        <v>2634629</v>
      </c>
      <c r="M24" s="7">
        <v>2634629</v>
      </c>
    </row>
    <row r="25" spans="1:13" ht="12.75">
      <c r="A25" s="200" t="s">
        <v>107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.75">
      <c r="A26" s="200" t="s">
        <v>50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1674</v>
      </c>
      <c r="K26" s="7">
        <v>1674</v>
      </c>
      <c r="L26" s="7">
        <v>56094</v>
      </c>
      <c r="M26" s="7">
        <v>56094</v>
      </c>
    </row>
    <row r="27" spans="1:13" ht="12.75">
      <c r="A27" s="200" t="s">
        <v>213</v>
      </c>
      <c r="B27" s="201"/>
      <c r="C27" s="201"/>
      <c r="D27" s="201"/>
      <c r="E27" s="201"/>
      <c r="F27" s="201"/>
      <c r="G27" s="201"/>
      <c r="H27" s="202"/>
      <c r="I27" s="1">
        <v>131</v>
      </c>
      <c r="J27" s="48">
        <f>SUM(J28:J32)</f>
        <v>4335563</v>
      </c>
      <c r="K27" s="48">
        <f>SUM(K28:K32)</f>
        <v>4335563</v>
      </c>
      <c r="L27" s="48">
        <f>SUM(L28:L32)</f>
        <v>164033</v>
      </c>
      <c r="M27" s="48">
        <f>SUM(M28:M32)</f>
        <v>164033</v>
      </c>
    </row>
    <row r="28" spans="1:13" ht="12.75">
      <c r="A28" s="200" t="s">
        <v>227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>
        <v>1789117</v>
      </c>
      <c r="K28" s="7">
        <v>1789117</v>
      </c>
      <c r="L28" s="7"/>
      <c r="M28" s="7"/>
    </row>
    <row r="29" spans="1:13" ht="12.75">
      <c r="A29" s="200" t="s">
        <v>155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780742</v>
      </c>
      <c r="K29" s="7">
        <v>780742</v>
      </c>
      <c r="L29" s="7">
        <v>164033</v>
      </c>
      <c r="M29" s="7">
        <v>164033</v>
      </c>
    </row>
    <row r="30" spans="1:13" ht="12.75">
      <c r="A30" s="200" t="s">
        <v>139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>
        <v>1738614</v>
      </c>
      <c r="K30" s="7">
        <v>1738614</v>
      </c>
      <c r="L30" s="7"/>
      <c r="M30" s="7"/>
    </row>
    <row r="31" spans="1:13" ht="12.75">
      <c r="A31" s="200" t="s">
        <v>223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.75">
      <c r="A32" s="200" t="s">
        <v>140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>
        <v>27090</v>
      </c>
      <c r="K32" s="7">
        <v>27090</v>
      </c>
      <c r="L32" s="7"/>
      <c r="M32" s="7"/>
    </row>
    <row r="33" spans="1:13" ht="12.75">
      <c r="A33" s="200" t="s">
        <v>214</v>
      </c>
      <c r="B33" s="201"/>
      <c r="C33" s="201"/>
      <c r="D33" s="201"/>
      <c r="E33" s="201"/>
      <c r="F33" s="201"/>
      <c r="G33" s="201"/>
      <c r="H33" s="202"/>
      <c r="I33" s="1">
        <v>137</v>
      </c>
      <c r="J33" s="48">
        <f>SUM(J34:J37)</f>
        <v>11751020</v>
      </c>
      <c r="K33" s="48">
        <f>SUM(K34:K37)</f>
        <v>11751020</v>
      </c>
      <c r="L33" s="48">
        <f>SUM(L34:L37)</f>
        <v>4370449</v>
      </c>
      <c r="M33" s="48">
        <f>SUM(M34:M37)</f>
        <v>4370449</v>
      </c>
    </row>
    <row r="34" spans="1:13" ht="12.75">
      <c r="A34" s="200" t="s">
        <v>66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.75">
      <c r="A35" s="200" t="s">
        <v>65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11751020</v>
      </c>
      <c r="K35" s="7">
        <v>11751020</v>
      </c>
      <c r="L35" s="7">
        <v>4370449</v>
      </c>
      <c r="M35" s="7">
        <v>4370449</v>
      </c>
    </row>
    <row r="36" spans="1:13" ht="12.75">
      <c r="A36" s="200" t="s">
        <v>224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.75">
      <c r="A37" s="200" t="s">
        <v>67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.75">
      <c r="A38" s="200" t="s">
        <v>195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.75">
      <c r="A39" s="200" t="s">
        <v>196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.75">
      <c r="A40" s="200" t="s">
        <v>225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.75">
      <c r="A41" s="200" t="s">
        <v>226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.75">
      <c r="A42" s="200" t="s">
        <v>215</v>
      </c>
      <c r="B42" s="201"/>
      <c r="C42" s="201"/>
      <c r="D42" s="201"/>
      <c r="E42" s="201"/>
      <c r="F42" s="201"/>
      <c r="G42" s="201"/>
      <c r="H42" s="202"/>
      <c r="I42" s="1">
        <v>146</v>
      </c>
      <c r="J42" s="48">
        <f>J7+J27+J38+J40</f>
        <v>61310965</v>
      </c>
      <c r="K42" s="48">
        <f>K7+K27+K38+K40</f>
        <v>61310965</v>
      </c>
      <c r="L42" s="48">
        <f>L7+L27+L38+L40</f>
        <v>50183676</v>
      </c>
      <c r="M42" s="48">
        <f>M7+M27+M38+M40</f>
        <v>50183676</v>
      </c>
    </row>
    <row r="43" spans="1:13" ht="12.75">
      <c r="A43" s="200" t="s">
        <v>216</v>
      </c>
      <c r="B43" s="201"/>
      <c r="C43" s="201"/>
      <c r="D43" s="201"/>
      <c r="E43" s="201"/>
      <c r="F43" s="201"/>
      <c r="G43" s="201"/>
      <c r="H43" s="202"/>
      <c r="I43" s="1">
        <v>147</v>
      </c>
      <c r="J43" s="48">
        <f>J10+J33+J39+J41</f>
        <v>61640107</v>
      </c>
      <c r="K43" s="48">
        <f>K10+K33+K39+K41</f>
        <v>61640107</v>
      </c>
      <c r="L43" s="48">
        <f>L10+L33+L39+L41</f>
        <v>49251404</v>
      </c>
      <c r="M43" s="48">
        <f>M10+M33+M39+M41</f>
        <v>49251404</v>
      </c>
    </row>
    <row r="44" spans="1:13" ht="12.75">
      <c r="A44" s="200" t="s">
        <v>236</v>
      </c>
      <c r="B44" s="201"/>
      <c r="C44" s="201"/>
      <c r="D44" s="201"/>
      <c r="E44" s="201"/>
      <c r="F44" s="201"/>
      <c r="G44" s="201"/>
      <c r="H44" s="202"/>
      <c r="I44" s="1">
        <v>148</v>
      </c>
      <c r="J44" s="48">
        <f>J42-J43</f>
        <v>-329142</v>
      </c>
      <c r="K44" s="48">
        <f>K42-K43</f>
        <v>-329142</v>
      </c>
      <c r="L44" s="48">
        <f>L42-L43</f>
        <v>932272</v>
      </c>
      <c r="M44" s="48">
        <f>M42-M43</f>
        <v>932272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48">
        <f>IF(J42&gt;J43,J42-J43,0)</f>
        <v>0</v>
      </c>
      <c r="K45" s="48">
        <f>IF(K42&gt;K43,K42-K43,0)</f>
        <v>0</v>
      </c>
      <c r="L45" s="48">
        <f>IF(L42&gt;L43,L42-L43,0)</f>
        <v>932272</v>
      </c>
      <c r="M45" s="48">
        <f>IF(M42&gt;M43,M42-M43,0)</f>
        <v>932272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48">
        <f>IF(J43&gt;J42,J43-J42,0)</f>
        <v>329142</v>
      </c>
      <c r="K46" s="48">
        <f>IF(K43&gt;K42,K43-K42,0)</f>
        <v>329142</v>
      </c>
      <c r="L46" s="48">
        <f>IF(L43&gt;L42,L43-L42,0)</f>
        <v>0</v>
      </c>
      <c r="M46" s="48">
        <f>IF(M43&gt;M42,M43-M42,0)</f>
        <v>0</v>
      </c>
    </row>
    <row r="47" spans="1:13" ht="12.75">
      <c r="A47" s="200" t="s">
        <v>217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.75">
      <c r="A48" s="200" t="s">
        <v>237</v>
      </c>
      <c r="B48" s="201"/>
      <c r="C48" s="201"/>
      <c r="D48" s="201"/>
      <c r="E48" s="201"/>
      <c r="F48" s="201"/>
      <c r="G48" s="201"/>
      <c r="H48" s="202"/>
      <c r="I48" s="1">
        <v>152</v>
      </c>
      <c r="J48" s="48">
        <f>J44-J47</f>
        <v>-329142</v>
      </c>
      <c r="K48" s="48">
        <f>K44-K47</f>
        <v>-329142</v>
      </c>
      <c r="L48" s="48">
        <f>L44-L47</f>
        <v>932272</v>
      </c>
      <c r="M48" s="48">
        <f>M44-M47</f>
        <v>932272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48">
        <f>IF(J48&gt;0,J48,0)</f>
        <v>0</v>
      </c>
      <c r="K49" s="48">
        <f>IF(K48&gt;0,K48,0)</f>
        <v>0</v>
      </c>
      <c r="L49" s="48">
        <f>IF(L48&gt;0,L48,0)</f>
        <v>932272</v>
      </c>
      <c r="M49" s="48">
        <f>IF(M48&gt;0,M48,0)</f>
        <v>932272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55">
        <f>IF(J48&lt;0,-J48,0)</f>
        <v>329142</v>
      </c>
      <c r="K50" s="55">
        <f>IF(K48&lt;0,-K48,0)</f>
        <v>329142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7" t="s">
        <v>187</v>
      </c>
      <c r="B52" s="198"/>
      <c r="C52" s="198"/>
      <c r="D52" s="198"/>
      <c r="E52" s="198"/>
      <c r="F52" s="198"/>
      <c r="G52" s="198"/>
      <c r="H52" s="198"/>
      <c r="I52" s="49"/>
      <c r="J52" s="49"/>
      <c r="K52" s="49"/>
      <c r="L52" s="49"/>
      <c r="M52" s="56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7" t="s">
        <v>204</v>
      </c>
      <c r="B56" s="198"/>
      <c r="C56" s="198"/>
      <c r="D56" s="198"/>
      <c r="E56" s="198"/>
      <c r="F56" s="198"/>
      <c r="G56" s="198"/>
      <c r="H56" s="199"/>
      <c r="I56" s="9">
        <v>157</v>
      </c>
      <c r="J56" s="6">
        <f>J48</f>
        <v>-329142</v>
      </c>
      <c r="K56" s="6">
        <f>K48</f>
        <v>-329142</v>
      </c>
      <c r="L56" s="6">
        <f>L48</f>
        <v>932272</v>
      </c>
      <c r="M56" s="6">
        <f>M48</f>
        <v>932272</v>
      </c>
    </row>
    <row r="57" spans="1:13" ht="12.75">
      <c r="A57" s="200" t="s">
        <v>221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200" t="s">
        <v>228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0" t="s">
        <v>229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0" t="s">
        <v>230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0" t="s">
        <v>231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0" t="s">
        <v>232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0" t="s">
        <v>233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0" t="s">
        <v>222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0" t="s">
        <v>193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8">
        <f>J57-J65</f>
        <v>0</v>
      </c>
      <c r="K66" s="48">
        <v>0</v>
      </c>
      <c r="L66" s="48">
        <f>L57-L65</f>
        <v>0</v>
      </c>
      <c r="M66" s="48">
        <v>0</v>
      </c>
    </row>
    <row r="67" spans="1:13" ht="12.75">
      <c r="A67" s="200" t="s">
        <v>194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5">
        <f>J56+J66</f>
        <v>-329142</v>
      </c>
      <c r="K67" s="55">
        <f>K56+K66</f>
        <v>-329142</v>
      </c>
      <c r="L67" s="55">
        <f>L56+L66</f>
        <v>932272</v>
      </c>
      <c r="M67" s="55">
        <f>M56+M66</f>
        <v>932272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60:H60"/>
    <mergeCell ref="A57:H57"/>
    <mergeCell ref="A61:H61"/>
    <mergeCell ref="A64:H64"/>
    <mergeCell ref="A53:H53"/>
    <mergeCell ref="A51:M51"/>
    <mergeCell ref="A54:H54"/>
    <mergeCell ref="A56:H56"/>
    <mergeCell ref="A63:H63"/>
    <mergeCell ref="A62:H62"/>
    <mergeCell ref="A55:M55"/>
    <mergeCell ref="A58:H58"/>
    <mergeCell ref="A59:H59"/>
    <mergeCell ref="A49:H49"/>
    <mergeCell ref="A48:H48"/>
    <mergeCell ref="A52:H52"/>
    <mergeCell ref="A50:H50"/>
    <mergeCell ref="A71:H71"/>
    <mergeCell ref="A65:H65"/>
    <mergeCell ref="A66:H66"/>
    <mergeCell ref="A67:H67"/>
    <mergeCell ref="A68:M68"/>
    <mergeCell ref="A69:M69"/>
    <mergeCell ref="A70:H70"/>
    <mergeCell ref="A9:H9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15:H15"/>
    <mergeCell ref="A14:H14"/>
    <mergeCell ref="A16:H16"/>
    <mergeCell ref="A12:H12"/>
    <mergeCell ref="A13:H13"/>
    <mergeCell ref="A45:H45"/>
    <mergeCell ref="A47:H47"/>
    <mergeCell ref="A44:H44"/>
    <mergeCell ref="A36:H36"/>
    <mergeCell ref="A37:H37"/>
    <mergeCell ref="A40:H40"/>
    <mergeCell ref="A43:H43"/>
    <mergeCell ref="A39:H39"/>
    <mergeCell ref="A46:H46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29:H29"/>
    <mergeCell ref="A28:H28"/>
    <mergeCell ref="A23:H23"/>
    <mergeCell ref="A35:H35"/>
    <mergeCell ref="A31:H31"/>
    <mergeCell ref="A10:H10"/>
    <mergeCell ref="A11:H11"/>
    <mergeCell ref="A41:H41"/>
    <mergeCell ref="A38:H38"/>
    <mergeCell ref="A32:H32"/>
    <mergeCell ref="A34:H34"/>
    <mergeCell ref="A33:H33"/>
    <mergeCell ref="A18:H18"/>
    <mergeCell ref="A17:H17"/>
    <mergeCell ref="A30:H30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L50" sqref="L50"/>
    </sheetView>
  </sheetViews>
  <sheetFormatPr defaultColWidth="9.140625" defaultRowHeight="12.75"/>
  <cols>
    <col min="1" max="7" width="9.140625" style="47" customWidth="1"/>
    <col min="8" max="8" width="2.7109375" style="47" customWidth="1"/>
    <col min="9" max="9" width="9.140625" style="47" customWidth="1"/>
    <col min="10" max="10" width="11.421875" style="47" customWidth="1"/>
    <col min="11" max="11" width="12.57421875" style="47" customWidth="1"/>
    <col min="12" max="12" width="10.8515625" style="47" bestFit="1" customWidth="1"/>
    <col min="13" max="16384" width="9.140625" style="47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61" t="s">
        <v>336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0" t="s">
        <v>279</v>
      </c>
      <c r="J4" s="61" t="s">
        <v>319</v>
      </c>
      <c r="K4" s="61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2">
        <v>2</v>
      </c>
      <c r="J5" s="63" t="s">
        <v>283</v>
      </c>
      <c r="K5" s="6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6"/>
      <c r="J6" s="256"/>
      <c r="K6" s="257"/>
    </row>
    <row r="7" spans="1:11" ht="12.75">
      <c r="A7" s="193" t="s">
        <v>40</v>
      </c>
      <c r="B7" s="194"/>
      <c r="C7" s="194"/>
      <c r="D7" s="194"/>
      <c r="E7" s="194"/>
      <c r="F7" s="194"/>
      <c r="G7" s="194"/>
      <c r="H7" s="194"/>
      <c r="I7" s="1">
        <v>1</v>
      </c>
      <c r="J7" s="7">
        <v>-329142</v>
      </c>
      <c r="K7" s="7">
        <v>932272</v>
      </c>
    </row>
    <row r="8" spans="1:11" ht="12.75">
      <c r="A8" s="193" t="s">
        <v>41</v>
      </c>
      <c r="B8" s="194"/>
      <c r="C8" s="194"/>
      <c r="D8" s="194"/>
      <c r="E8" s="194"/>
      <c r="F8" s="194"/>
      <c r="G8" s="194"/>
      <c r="H8" s="194"/>
      <c r="I8" s="1">
        <v>2</v>
      </c>
      <c r="J8" s="7">
        <v>3334603</v>
      </c>
      <c r="K8" s="7">
        <v>2931524</v>
      </c>
    </row>
    <row r="9" spans="1:11" ht="12.75">
      <c r="A9" s="193" t="s">
        <v>42</v>
      </c>
      <c r="B9" s="194"/>
      <c r="C9" s="194"/>
      <c r="D9" s="194"/>
      <c r="E9" s="194"/>
      <c r="F9" s="194"/>
      <c r="G9" s="194"/>
      <c r="H9" s="194"/>
      <c r="I9" s="1">
        <v>3</v>
      </c>
      <c r="J9" s="7">
        <f>468313173-464800328</f>
        <v>3512845</v>
      </c>
      <c r="K9" s="7"/>
    </row>
    <row r="10" spans="1:11" ht="12.75">
      <c r="A10" s="193" t="s">
        <v>43</v>
      </c>
      <c r="B10" s="194"/>
      <c r="C10" s="194"/>
      <c r="D10" s="194"/>
      <c r="E10" s="194"/>
      <c r="F10" s="194"/>
      <c r="G10" s="194"/>
      <c r="H10" s="194"/>
      <c r="I10" s="1">
        <v>4</v>
      </c>
      <c r="J10" s="7"/>
      <c r="K10" s="7">
        <v>2563446</v>
      </c>
    </row>
    <row r="11" spans="1:11" ht="12.75">
      <c r="A11" s="193" t="s">
        <v>44</v>
      </c>
      <c r="B11" s="194"/>
      <c r="C11" s="194"/>
      <c r="D11" s="194"/>
      <c r="E11" s="194"/>
      <c r="F11" s="194"/>
      <c r="G11" s="194"/>
      <c r="H11" s="194"/>
      <c r="I11" s="1">
        <v>5</v>
      </c>
      <c r="J11" s="7"/>
      <c r="K11" s="7"/>
    </row>
    <row r="12" spans="1:11" ht="12.75">
      <c r="A12" s="193" t="s">
        <v>51</v>
      </c>
      <c r="B12" s="194"/>
      <c r="C12" s="194"/>
      <c r="D12" s="194"/>
      <c r="E12" s="194"/>
      <c r="F12" s="194"/>
      <c r="G12" s="194"/>
      <c r="H12" s="194"/>
      <c r="I12" s="1">
        <v>6</v>
      </c>
      <c r="J12" s="7">
        <v>5448095</v>
      </c>
      <c r="K12" s="7">
        <v>712203</v>
      </c>
    </row>
    <row r="13" spans="1:11" ht="12.75">
      <c r="A13" s="200" t="s">
        <v>157</v>
      </c>
      <c r="B13" s="201"/>
      <c r="C13" s="201"/>
      <c r="D13" s="201"/>
      <c r="E13" s="201"/>
      <c r="F13" s="201"/>
      <c r="G13" s="201"/>
      <c r="H13" s="201"/>
      <c r="I13" s="1">
        <v>7</v>
      </c>
      <c r="J13" s="48">
        <f>SUM(J7:J12)</f>
        <v>11966401</v>
      </c>
      <c r="K13" s="48">
        <f>SUM(K7:K12)</f>
        <v>7139445</v>
      </c>
    </row>
    <row r="14" spans="1:11" ht="12.75">
      <c r="A14" s="193" t="s">
        <v>52</v>
      </c>
      <c r="B14" s="194"/>
      <c r="C14" s="194"/>
      <c r="D14" s="194"/>
      <c r="E14" s="194"/>
      <c r="F14" s="194"/>
      <c r="G14" s="194"/>
      <c r="H14" s="194"/>
      <c r="I14" s="1">
        <v>8</v>
      </c>
      <c r="J14" s="7"/>
      <c r="K14" s="7">
        <v>4520364</v>
      </c>
    </row>
    <row r="15" spans="1:11" ht="12.75">
      <c r="A15" s="193" t="s">
        <v>53</v>
      </c>
      <c r="B15" s="194"/>
      <c r="C15" s="194"/>
      <c r="D15" s="194"/>
      <c r="E15" s="194"/>
      <c r="F15" s="194"/>
      <c r="G15" s="194"/>
      <c r="H15" s="194"/>
      <c r="I15" s="1">
        <v>9</v>
      </c>
      <c r="J15" s="7">
        <f>137082504-133661758</f>
        <v>3420746</v>
      </c>
      <c r="K15" s="7"/>
    </row>
    <row r="16" spans="1:11" ht="12.75">
      <c r="A16" s="193" t="s">
        <v>54</v>
      </c>
      <c r="B16" s="194"/>
      <c r="C16" s="194"/>
      <c r="D16" s="194"/>
      <c r="E16" s="194"/>
      <c r="F16" s="194"/>
      <c r="G16" s="194"/>
      <c r="H16" s="194"/>
      <c r="I16" s="1">
        <v>10</v>
      </c>
      <c r="J16" s="7"/>
      <c r="K16" s="7"/>
    </row>
    <row r="17" spans="1:11" ht="12.75">
      <c r="A17" s="193" t="s">
        <v>55</v>
      </c>
      <c r="B17" s="194"/>
      <c r="C17" s="194"/>
      <c r="D17" s="194"/>
      <c r="E17" s="194"/>
      <c r="F17" s="194"/>
      <c r="G17" s="194"/>
      <c r="H17" s="194"/>
      <c r="I17" s="1">
        <v>11</v>
      </c>
      <c r="J17" s="7"/>
      <c r="K17" s="7"/>
    </row>
    <row r="18" spans="1:11" ht="12.75">
      <c r="A18" s="200" t="s">
        <v>158</v>
      </c>
      <c r="B18" s="201"/>
      <c r="C18" s="201"/>
      <c r="D18" s="201"/>
      <c r="E18" s="201"/>
      <c r="F18" s="201"/>
      <c r="G18" s="201"/>
      <c r="H18" s="201"/>
      <c r="I18" s="1">
        <v>12</v>
      </c>
      <c r="J18" s="48">
        <f>SUM(J14:J17)</f>
        <v>3420746</v>
      </c>
      <c r="K18" s="48">
        <f>SUM(K14:K17)</f>
        <v>4520364</v>
      </c>
    </row>
    <row r="19" spans="1:11" ht="12.75">
      <c r="A19" s="200" t="s">
        <v>36</v>
      </c>
      <c r="B19" s="201"/>
      <c r="C19" s="201"/>
      <c r="D19" s="201"/>
      <c r="E19" s="201"/>
      <c r="F19" s="201"/>
      <c r="G19" s="201"/>
      <c r="H19" s="201"/>
      <c r="I19" s="1">
        <v>13</v>
      </c>
      <c r="J19" s="48">
        <f>J13-J18</f>
        <v>8545655</v>
      </c>
      <c r="K19" s="48">
        <f>K13-K18</f>
        <v>2619081</v>
      </c>
    </row>
    <row r="20" spans="1:11" ht="12.75">
      <c r="A20" s="200" t="s">
        <v>37</v>
      </c>
      <c r="B20" s="201"/>
      <c r="C20" s="201"/>
      <c r="D20" s="201"/>
      <c r="E20" s="201"/>
      <c r="F20" s="201"/>
      <c r="G20" s="201"/>
      <c r="H20" s="201"/>
      <c r="I20" s="1">
        <v>14</v>
      </c>
      <c r="J20" s="48">
        <f>IF(J18&gt;J13,J18-J13,0)</f>
        <v>0</v>
      </c>
      <c r="K20" s="48">
        <f>IF(K18&gt;K13,K18-K13,0)</f>
        <v>0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6"/>
      <c r="J21" s="256"/>
      <c r="K21" s="257"/>
    </row>
    <row r="22" spans="1:11" ht="12.75">
      <c r="A22" s="193" t="s">
        <v>178</v>
      </c>
      <c r="B22" s="194"/>
      <c r="C22" s="194"/>
      <c r="D22" s="194"/>
      <c r="E22" s="194"/>
      <c r="F22" s="194"/>
      <c r="G22" s="194"/>
      <c r="H22" s="194"/>
      <c r="I22" s="1">
        <v>15</v>
      </c>
      <c r="J22" s="7">
        <v>127599</v>
      </c>
      <c r="K22" s="7">
        <v>88625</v>
      </c>
    </row>
    <row r="23" spans="1:11" ht="12.75">
      <c r="A23" s="193" t="s">
        <v>179</v>
      </c>
      <c r="B23" s="194"/>
      <c r="C23" s="194"/>
      <c r="D23" s="194"/>
      <c r="E23" s="194"/>
      <c r="F23" s="194"/>
      <c r="G23" s="194"/>
      <c r="H23" s="194"/>
      <c r="I23" s="1">
        <v>16</v>
      </c>
      <c r="J23" s="7"/>
      <c r="K23" s="7"/>
    </row>
    <row r="24" spans="1:11" ht="12.75">
      <c r="A24" s="193" t="s">
        <v>180</v>
      </c>
      <c r="B24" s="194"/>
      <c r="C24" s="194"/>
      <c r="D24" s="194"/>
      <c r="E24" s="194"/>
      <c r="F24" s="194"/>
      <c r="G24" s="194"/>
      <c r="H24" s="194"/>
      <c r="I24" s="1">
        <v>17</v>
      </c>
      <c r="J24" s="7">
        <v>212214</v>
      </c>
      <c r="K24" s="7">
        <v>44568</v>
      </c>
    </row>
    <row r="25" spans="1:11" ht="12.75">
      <c r="A25" s="193" t="s">
        <v>181</v>
      </c>
      <c r="B25" s="194"/>
      <c r="C25" s="194"/>
      <c r="D25" s="194"/>
      <c r="E25" s="194"/>
      <c r="F25" s="194"/>
      <c r="G25" s="194"/>
      <c r="H25" s="194"/>
      <c r="I25" s="1">
        <v>18</v>
      </c>
      <c r="J25" s="7"/>
      <c r="K25" s="7"/>
    </row>
    <row r="26" spans="1:11" ht="12.75">
      <c r="A26" s="193" t="s">
        <v>182</v>
      </c>
      <c r="B26" s="194"/>
      <c r="C26" s="194"/>
      <c r="D26" s="194"/>
      <c r="E26" s="194"/>
      <c r="F26" s="194"/>
      <c r="G26" s="194"/>
      <c r="H26" s="194"/>
      <c r="I26" s="1">
        <v>19</v>
      </c>
      <c r="J26" s="7">
        <v>734723</v>
      </c>
      <c r="K26" s="7"/>
    </row>
    <row r="27" spans="1:11" ht="12.75">
      <c r="A27" s="200" t="s">
        <v>168</v>
      </c>
      <c r="B27" s="201"/>
      <c r="C27" s="201"/>
      <c r="D27" s="201"/>
      <c r="E27" s="201"/>
      <c r="F27" s="201"/>
      <c r="G27" s="201"/>
      <c r="H27" s="201"/>
      <c r="I27" s="1">
        <v>20</v>
      </c>
      <c r="J27" s="48">
        <f>SUM(J22:J26)</f>
        <v>1074536</v>
      </c>
      <c r="K27" s="48">
        <f>SUM(K22:K26)</f>
        <v>133193</v>
      </c>
    </row>
    <row r="28" spans="1:11" ht="12.75">
      <c r="A28" s="193" t="s">
        <v>115</v>
      </c>
      <c r="B28" s="194"/>
      <c r="C28" s="194"/>
      <c r="D28" s="194"/>
      <c r="E28" s="194"/>
      <c r="F28" s="194"/>
      <c r="G28" s="194"/>
      <c r="H28" s="194"/>
      <c r="I28" s="1">
        <v>21</v>
      </c>
      <c r="J28" s="7">
        <v>337070</v>
      </c>
      <c r="K28" s="7">
        <v>111044</v>
      </c>
    </row>
    <row r="29" spans="1:11" ht="12.75">
      <c r="A29" s="193" t="s">
        <v>116</v>
      </c>
      <c r="B29" s="194"/>
      <c r="C29" s="194"/>
      <c r="D29" s="194"/>
      <c r="E29" s="194"/>
      <c r="F29" s="194"/>
      <c r="G29" s="194"/>
      <c r="H29" s="194"/>
      <c r="I29" s="1">
        <v>22</v>
      </c>
      <c r="J29" s="7"/>
      <c r="K29" s="7"/>
    </row>
    <row r="30" spans="1:11" ht="12.75">
      <c r="A30" s="193" t="s">
        <v>16</v>
      </c>
      <c r="B30" s="194"/>
      <c r="C30" s="194"/>
      <c r="D30" s="194"/>
      <c r="E30" s="194"/>
      <c r="F30" s="194"/>
      <c r="G30" s="194"/>
      <c r="H30" s="194"/>
      <c r="I30" s="1">
        <v>23</v>
      </c>
      <c r="J30" s="7">
        <v>2165956</v>
      </c>
      <c r="K30" s="7"/>
    </row>
    <row r="31" spans="1:11" ht="12.75">
      <c r="A31" s="200" t="s">
        <v>5</v>
      </c>
      <c r="B31" s="201"/>
      <c r="C31" s="201"/>
      <c r="D31" s="201"/>
      <c r="E31" s="201"/>
      <c r="F31" s="201"/>
      <c r="G31" s="201"/>
      <c r="H31" s="201"/>
      <c r="I31" s="1">
        <v>24</v>
      </c>
      <c r="J31" s="48">
        <f>SUM(J28:J30)</f>
        <v>2503026</v>
      </c>
      <c r="K31" s="48">
        <f>SUM(K28:K30)</f>
        <v>111044</v>
      </c>
    </row>
    <row r="32" spans="1:11" ht="12.75">
      <c r="A32" s="200" t="s">
        <v>38</v>
      </c>
      <c r="B32" s="201"/>
      <c r="C32" s="201"/>
      <c r="D32" s="201"/>
      <c r="E32" s="201"/>
      <c r="F32" s="201"/>
      <c r="G32" s="201"/>
      <c r="H32" s="201"/>
      <c r="I32" s="1">
        <v>25</v>
      </c>
      <c r="J32" s="48">
        <f>IF(J27&gt;J31,J27-J31,0)</f>
        <v>0</v>
      </c>
      <c r="K32" s="48">
        <f>IF(K27&gt;K31,K27-K31,0)</f>
        <v>22149</v>
      </c>
    </row>
    <row r="33" spans="1:11" ht="12.75">
      <c r="A33" s="200" t="s">
        <v>39</v>
      </c>
      <c r="B33" s="201"/>
      <c r="C33" s="201"/>
      <c r="D33" s="201"/>
      <c r="E33" s="201"/>
      <c r="F33" s="201"/>
      <c r="G33" s="201"/>
      <c r="H33" s="201"/>
      <c r="I33" s="1">
        <v>26</v>
      </c>
      <c r="J33" s="48">
        <f>IF(J31&gt;J27,J31-J27,0)</f>
        <v>1428490</v>
      </c>
      <c r="K33" s="48">
        <f>IF(K31&gt;K27,K31-K27,0)</f>
        <v>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6"/>
      <c r="J34" s="256"/>
      <c r="K34" s="257"/>
    </row>
    <row r="35" spans="1:11" ht="12.75">
      <c r="A35" s="193" t="s">
        <v>174</v>
      </c>
      <c r="B35" s="194"/>
      <c r="C35" s="194"/>
      <c r="D35" s="194"/>
      <c r="E35" s="194"/>
      <c r="F35" s="194"/>
      <c r="G35" s="194"/>
      <c r="H35" s="194"/>
      <c r="I35" s="1">
        <v>27</v>
      </c>
      <c r="J35" s="7"/>
      <c r="K35" s="7"/>
    </row>
    <row r="36" spans="1:11" ht="12.75">
      <c r="A36" s="193" t="s">
        <v>29</v>
      </c>
      <c r="B36" s="194"/>
      <c r="C36" s="194"/>
      <c r="D36" s="194"/>
      <c r="E36" s="194"/>
      <c r="F36" s="194"/>
      <c r="G36" s="194"/>
      <c r="H36" s="194"/>
      <c r="I36" s="1">
        <v>28</v>
      </c>
      <c r="J36" s="7"/>
      <c r="K36" s="7"/>
    </row>
    <row r="37" spans="1:11" ht="12.75">
      <c r="A37" s="193" t="s">
        <v>30</v>
      </c>
      <c r="B37" s="194"/>
      <c r="C37" s="194"/>
      <c r="D37" s="194"/>
      <c r="E37" s="194"/>
      <c r="F37" s="194"/>
      <c r="G37" s="194"/>
      <c r="H37" s="194"/>
      <c r="I37" s="1">
        <v>29</v>
      </c>
      <c r="J37" s="7"/>
      <c r="K37" s="7"/>
    </row>
    <row r="38" spans="1:11" ht="12.75">
      <c r="A38" s="200" t="s">
        <v>68</v>
      </c>
      <c r="B38" s="201"/>
      <c r="C38" s="201"/>
      <c r="D38" s="201"/>
      <c r="E38" s="201"/>
      <c r="F38" s="201"/>
      <c r="G38" s="201"/>
      <c r="H38" s="201"/>
      <c r="I38" s="1">
        <v>30</v>
      </c>
      <c r="J38" s="48">
        <f>SUM(J35:J37)</f>
        <v>0</v>
      </c>
      <c r="K38" s="48">
        <f>SUM(K35:K37)</f>
        <v>0</v>
      </c>
    </row>
    <row r="39" spans="1:11" ht="12.75">
      <c r="A39" s="193" t="s">
        <v>31</v>
      </c>
      <c r="B39" s="194"/>
      <c r="C39" s="194"/>
      <c r="D39" s="194"/>
      <c r="E39" s="194"/>
      <c r="F39" s="194"/>
      <c r="G39" s="194"/>
      <c r="H39" s="194"/>
      <c r="I39" s="1">
        <v>31</v>
      </c>
      <c r="J39" s="7">
        <v>6022624</v>
      </c>
      <c r="K39" s="7"/>
    </row>
    <row r="40" spans="1:11" ht="12.75">
      <c r="A40" s="193" t="s">
        <v>32</v>
      </c>
      <c r="B40" s="194"/>
      <c r="C40" s="194"/>
      <c r="D40" s="194"/>
      <c r="E40" s="194"/>
      <c r="F40" s="194"/>
      <c r="G40" s="194"/>
      <c r="H40" s="194"/>
      <c r="I40" s="1">
        <v>32</v>
      </c>
      <c r="J40" s="7"/>
      <c r="K40" s="7"/>
    </row>
    <row r="41" spans="1:11" ht="12.75">
      <c r="A41" s="193" t="s">
        <v>33</v>
      </c>
      <c r="B41" s="194"/>
      <c r="C41" s="194"/>
      <c r="D41" s="194"/>
      <c r="E41" s="194"/>
      <c r="F41" s="194"/>
      <c r="G41" s="194"/>
      <c r="H41" s="194"/>
      <c r="I41" s="1">
        <v>33</v>
      </c>
      <c r="J41" s="7"/>
      <c r="K41" s="7">
        <v>19612</v>
      </c>
    </row>
    <row r="42" spans="1:11" ht="12.75">
      <c r="A42" s="193" t="s">
        <v>34</v>
      </c>
      <c r="B42" s="194"/>
      <c r="C42" s="194"/>
      <c r="D42" s="194"/>
      <c r="E42" s="194"/>
      <c r="F42" s="194"/>
      <c r="G42" s="194"/>
      <c r="H42" s="194"/>
      <c r="I42" s="1">
        <v>34</v>
      </c>
      <c r="J42" s="7"/>
      <c r="K42" s="7"/>
    </row>
    <row r="43" spans="1:11" ht="12.75">
      <c r="A43" s="193" t="s">
        <v>35</v>
      </c>
      <c r="B43" s="194"/>
      <c r="C43" s="194"/>
      <c r="D43" s="194"/>
      <c r="E43" s="194"/>
      <c r="F43" s="194"/>
      <c r="G43" s="194"/>
      <c r="H43" s="194"/>
      <c r="I43" s="1">
        <v>35</v>
      </c>
      <c r="J43" s="7"/>
      <c r="K43" s="7"/>
    </row>
    <row r="44" spans="1:11" ht="12.75">
      <c r="A44" s="200" t="s">
        <v>69</v>
      </c>
      <c r="B44" s="201"/>
      <c r="C44" s="201"/>
      <c r="D44" s="201"/>
      <c r="E44" s="201"/>
      <c r="F44" s="201"/>
      <c r="G44" s="201"/>
      <c r="H44" s="201"/>
      <c r="I44" s="1">
        <v>36</v>
      </c>
      <c r="J44" s="48">
        <f>SUM(J39:J43)</f>
        <v>6022624</v>
      </c>
      <c r="K44" s="48">
        <f>SUM(K39:K43)</f>
        <v>19612</v>
      </c>
    </row>
    <row r="45" spans="1:11" ht="12.75">
      <c r="A45" s="200" t="s">
        <v>17</v>
      </c>
      <c r="B45" s="201"/>
      <c r="C45" s="201"/>
      <c r="D45" s="201"/>
      <c r="E45" s="201"/>
      <c r="F45" s="201"/>
      <c r="G45" s="201"/>
      <c r="H45" s="201"/>
      <c r="I45" s="1">
        <v>37</v>
      </c>
      <c r="J45" s="48">
        <f>IF(J38&gt;J44,J38-J44,0)</f>
        <v>0</v>
      </c>
      <c r="K45" s="48">
        <f>IF(K38&gt;K44,K38-K44,0)</f>
        <v>0</v>
      </c>
    </row>
    <row r="46" spans="1:11" ht="12.75">
      <c r="A46" s="200" t="s">
        <v>18</v>
      </c>
      <c r="B46" s="201"/>
      <c r="C46" s="201"/>
      <c r="D46" s="201"/>
      <c r="E46" s="201"/>
      <c r="F46" s="201"/>
      <c r="G46" s="201"/>
      <c r="H46" s="201"/>
      <c r="I46" s="1">
        <v>38</v>
      </c>
      <c r="J46" s="48">
        <f>IF(J44&gt;J38,J44-J38,0)</f>
        <v>6022624</v>
      </c>
      <c r="K46" s="48">
        <f>IF(K44&gt;K38,K44-K38,0)</f>
        <v>19612</v>
      </c>
    </row>
    <row r="47" spans="1:11" ht="12.75">
      <c r="A47" s="193" t="s">
        <v>70</v>
      </c>
      <c r="B47" s="194"/>
      <c r="C47" s="194"/>
      <c r="D47" s="194"/>
      <c r="E47" s="194"/>
      <c r="F47" s="194"/>
      <c r="G47" s="194"/>
      <c r="H47" s="194"/>
      <c r="I47" s="1">
        <v>39</v>
      </c>
      <c r="J47" s="48">
        <f>IF(J19-J20+J32-J33+J45-J46&gt;0,J19-J20+J32-J33+J45-J46,0)</f>
        <v>1094541</v>
      </c>
      <c r="K47" s="48">
        <f>IF(K19-K20+K32-K33+K45-K46&gt;0,K19-K20+K32-K33+K45-K46,0)</f>
        <v>2621618</v>
      </c>
    </row>
    <row r="48" spans="1:11" ht="12.75">
      <c r="A48" s="193" t="s">
        <v>71</v>
      </c>
      <c r="B48" s="194"/>
      <c r="C48" s="194"/>
      <c r="D48" s="194"/>
      <c r="E48" s="194"/>
      <c r="F48" s="194"/>
      <c r="G48" s="194"/>
      <c r="H48" s="194"/>
      <c r="I48" s="1">
        <v>40</v>
      </c>
      <c r="J48" s="48">
        <f>IF(J20-J19+J33-J32+J46-J45&gt;0,J20-J19+J33-J32+J46-J45,0)</f>
        <v>0</v>
      </c>
      <c r="K48" s="48">
        <f>IF(K20-K19+K33-K32+K46-K45&gt;0,K20-K19+K33-K32+K46-K45,0)</f>
        <v>0</v>
      </c>
    </row>
    <row r="49" spans="1:11" ht="12.75">
      <c r="A49" s="193" t="s">
        <v>161</v>
      </c>
      <c r="B49" s="194"/>
      <c r="C49" s="194"/>
      <c r="D49" s="194"/>
      <c r="E49" s="194"/>
      <c r="F49" s="194"/>
      <c r="G49" s="194"/>
      <c r="H49" s="194"/>
      <c r="I49" s="1">
        <v>41</v>
      </c>
      <c r="J49" s="7">
        <v>812678</v>
      </c>
      <c r="K49" s="7">
        <v>4022052</v>
      </c>
    </row>
    <row r="50" spans="1:12" ht="12.75">
      <c r="A50" s="193" t="s">
        <v>175</v>
      </c>
      <c r="B50" s="194"/>
      <c r="C50" s="194"/>
      <c r="D50" s="194"/>
      <c r="E50" s="194"/>
      <c r="F50" s="194"/>
      <c r="G50" s="194"/>
      <c r="H50" s="194"/>
      <c r="I50" s="1">
        <v>42</v>
      </c>
      <c r="J50" s="7">
        <f>J19-J33-J46</f>
        <v>1094541</v>
      </c>
      <c r="K50" s="7">
        <f>K19-K33-K46+K32</f>
        <v>2621618</v>
      </c>
      <c r="L50" s="126"/>
    </row>
    <row r="51" spans="1:12" ht="12.75">
      <c r="A51" s="193" t="s">
        <v>176</v>
      </c>
      <c r="B51" s="194"/>
      <c r="C51" s="194"/>
      <c r="D51" s="194"/>
      <c r="E51" s="194"/>
      <c r="F51" s="194"/>
      <c r="G51" s="194"/>
      <c r="H51" s="194"/>
      <c r="I51" s="1">
        <v>43</v>
      </c>
      <c r="J51" s="7"/>
      <c r="K51" s="7"/>
      <c r="L51" s="126"/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55">
        <f>J49+J50-J51</f>
        <v>1907219</v>
      </c>
      <c r="K52" s="55">
        <f>K49+K50-K51</f>
        <v>6643670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2:H42"/>
    <mergeCell ref="A33:H33"/>
    <mergeCell ref="A34:K34"/>
    <mergeCell ref="A46:H46"/>
    <mergeCell ref="A44:H44"/>
    <mergeCell ref="A41:H41"/>
    <mergeCell ref="A31:H31"/>
    <mergeCell ref="A28:H28"/>
    <mergeCell ref="A29:H29"/>
    <mergeCell ref="A43:H43"/>
    <mergeCell ref="A36:H36"/>
    <mergeCell ref="A45:H45"/>
    <mergeCell ref="A30:H30"/>
    <mergeCell ref="A38:H38"/>
    <mergeCell ref="A37:H37"/>
    <mergeCell ref="A39:H39"/>
    <mergeCell ref="A40:H40"/>
    <mergeCell ref="A32:H32"/>
    <mergeCell ref="A35:H35"/>
    <mergeCell ref="A25:H25"/>
    <mergeCell ref="A26:H26"/>
    <mergeCell ref="A27:H27"/>
    <mergeCell ref="A24:H24"/>
    <mergeCell ref="A14:H14"/>
    <mergeCell ref="A15:H15"/>
    <mergeCell ref="A17:H17"/>
    <mergeCell ref="A23:H23"/>
    <mergeCell ref="A20:H20"/>
    <mergeCell ref="A22:H22"/>
    <mergeCell ref="A16:H16"/>
    <mergeCell ref="A18:H18"/>
    <mergeCell ref="A21:K21"/>
    <mergeCell ref="A19:H19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14:K17 J28:K30 J7:K12 J35:K37 J49:K51 J22:K26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52:K52 J31:K3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0" t="s">
        <v>279</v>
      </c>
      <c r="J4" s="61" t="s">
        <v>319</v>
      </c>
      <c r="K4" s="61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6">
        <v>2</v>
      </c>
      <c r="J5" s="67" t="s">
        <v>283</v>
      </c>
      <c r="K5" s="67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6"/>
      <c r="J6" s="256"/>
      <c r="K6" s="257"/>
    </row>
    <row r="7" spans="1:11" ht="12.75">
      <c r="A7" s="193" t="s">
        <v>199</v>
      </c>
      <c r="B7" s="194"/>
      <c r="C7" s="194"/>
      <c r="D7" s="194"/>
      <c r="E7" s="194"/>
      <c r="F7" s="194"/>
      <c r="G7" s="194"/>
      <c r="H7" s="194"/>
      <c r="I7" s="1">
        <v>1</v>
      </c>
      <c r="J7" s="5"/>
      <c r="K7" s="7"/>
    </row>
    <row r="8" spans="1:11" ht="12.75">
      <c r="A8" s="193" t="s">
        <v>119</v>
      </c>
      <c r="B8" s="194"/>
      <c r="C8" s="194"/>
      <c r="D8" s="194"/>
      <c r="E8" s="194"/>
      <c r="F8" s="194"/>
      <c r="G8" s="194"/>
      <c r="H8" s="194"/>
      <c r="I8" s="1">
        <v>2</v>
      </c>
      <c r="J8" s="5"/>
      <c r="K8" s="7"/>
    </row>
    <row r="9" spans="1:11" ht="12.75">
      <c r="A9" s="193" t="s">
        <v>120</v>
      </c>
      <c r="B9" s="194"/>
      <c r="C9" s="194"/>
      <c r="D9" s="194"/>
      <c r="E9" s="194"/>
      <c r="F9" s="194"/>
      <c r="G9" s="194"/>
      <c r="H9" s="194"/>
      <c r="I9" s="1">
        <v>3</v>
      </c>
      <c r="J9" s="5"/>
      <c r="K9" s="7"/>
    </row>
    <row r="10" spans="1:11" ht="12.75">
      <c r="A10" s="193" t="s">
        <v>121</v>
      </c>
      <c r="B10" s="194"/>
      <c r="C10" s="194"/>
      <c r="D10" s="194"/>
      <c r="E10" s="194"/>
      <c r="F10" s="194"/>
      <c r="G10" s="194"/>
      <c r="H10" s="194"/>
      <c r="I10" s="1">
        <v>4</v>
      </c>
      <c r="J10" s="5"/>
      <c r="K10" s="7"/>
    </row>
    <row r="11" spans="1:11" ht="12.75">
      <c r="A11" s="193" t="s">
        <v>122</v>
      </c>
      <c r="B11" s="194"/>
      <c r="C11" s="194"/>
      <c r="D11" s="194"/>
      <c r="E11" s="194"/>
      <c r="F11" s="194"/>
      <c r="G11" s="194"/>
      <c r="H11" s="194"/>
      <c r="I11" s="1">
        <v>5</v>
      </c>
      <c r="J11" s="5"/>
      <c r="K11" s="7"/>
    </row>
    <row r="12" spans="1:11" ht="12.75">
      <c r="A12" s="200" t="s">
        <v>198</v>
      </c>
      <c r="B12" s="201"/>
      <c r="C12" s="201"/>
      <c r="D12" s="201"/>
      <c r="E12" s="201"/>
      <c r="F12" s="201"/>
      <c r="G12" s="201"/>
      <c r="H12" s="201"/>
      <c r="I12" s="1">
        <v>6</v>
      </c>
      <c r="J12" s="58">
        <f>SUM(J7:J11)</f>
        <v>0</v>
      </c>
      <c r="K12" s="48">
        <f>SUM(K7:K11)</f>
        <v>0</v>
      </c>
    </row>
    <row r="13" spans="1:11" ht="12.75">
      <c r="A13" s="193" t="s">
        <v>123</v>
      </c>
      <c r="B13" s="194"/>
      <c r="C13" s="194"/>
      <c r="D13" s="194"/>
      <c r="E13" s="194"/>
      <c r="F13" s="194"/>
      <c r="G13" s="194"/>
      <c r="H13" s="194"/>
      <c r="I13" s="1">
        <v>7</v>
      </c>
      <c r="J13" s="5"/>
      <c r="K13" s="7"/>
    </row>
    <row r="14" spans="1:11" ht="12.75">
      <c r="A14" s="193" t="s">
        <v>124</v>
      </c>
      <c r="B14" s="194"/>
      <c r="C14" s="194"/>
      <c r="D14" s="194"/>
      <c r="E14" s="194"/>
      <c r="F14" s="194"/>
      <c r="G14" s="194"/>
      <c r="H14" s="194"/>
      <c r="I14" s="1">
        <v>8</v>
      </c>
      <c r="J14" s="5"/>
      <c r="K14" s="7"/>
    </row>
    <row r="15" spans="1:11" ht="12.75">
      <c r="A15" s="193" t="s">
        <v>125</v>
      </c>
      <c r="B15" s="194"/>
      <c r="C15" s="194"/>
      <c r="D15" s="194"/>
      <c r="E15" s="194"/>
      <c r="F15" s="194"/>
      <c r="G15" s="194"/>
      <c r="H15" s="194"/>
      <c r="I15" s="1">
        <v>9</v>
      </c>
      <c r="J15" s="5"/>
      <c r="K15" s="7"/>
    </row>
    <row r="16" spans="1:11" ht="12.75">
      <c r="A16" s="193" t="s">
        <v>126</v>
      </c>
      <c r="B16" s="194"/>
      <c r="C16" s="194"/>
      <c r="D16" s="194"/>
      <c r="E16" s="194"/>
      <c r="F16" s="194"/>
      <c r="G16" s="194"/>
      <c r="H16" s="194"/>
      <c r="I16" s="1">
        <v>10</v>
      </c>
      <c r="J16" s="5"/>
      <c r="K16" s="7"/>
    </row>
    <row r="17" spans="1:11" ht="12.75">
      <c r="A17" s="193" t="s">
        <v>127</v>
      </c>
      <c r="B17" s="194"/>
      <c r="C17" s="194"/>
      <c r="D17" s="194"/>
      <c r="E17" s="194"/>
      <c r="F17" s="194"/>
      <c r="G17" s="194"/>
      <c r="H17" s="194"/>
      <c r="I17" s="1">
        <v>11</v>
      </c>
      <c r="J17" s="5"/>
      <c r="K17" s="7"/>
    </row>
    <row r="18" spans="1:11" ht="12.75">
      <c r="A18" s="193" t="s">
        <v>128</v>
      </c>
      <c r="B18" s="194"/>
      <c r="C18" s="194"/>
      <c r="D18" s="194"/>
      <c r="E18" s="194"/>
      <c r="F18" s="194"/>
      <c r="G18" s="194"/>
      <c r="H18" s="194"/>
      <c r="I18" s="1">
        <v>12</v>
      </c>
      <c r="J18" s="5"/>
      <c r="K18" s="7"/>
    </row>
    <row r="19" spans="1:11" ht="12.75">
      <c r="A19" s="200" t="s">
        <v>47</v>
      </c>
      <c r="B19" s="201"/>
      <c r="C19" s="201"/>
      <c r="D19" s="201"/>
      <c r="E19" s="201"/>
      <c r="F19" s="201"/>
      <c r="G19" s="201"/>
      <c r="H19" s="201"/>
      <c r="I19" s="1">
        <v>13</v>
      </c>
      <c r="J19" s="58">
        <f>SUM(J13:J18)</f>
        <v>0</v>
      </c>
      <c r="K19" s="48">
        <f>SUM(K13:K18)</f>
        <v>0</v>
      </c>
    </row>
    <row r="20" spans="1:11" ht="12.75">
      <c r="A20" s="20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ht="12.75">
      <c r="A21" s="217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6"/>
      <c r="J22" s="256"/>
      <c r="K22" s="257"/>
    </row>
    <row r="23" spans="1:11" ht="12.75">
      <c r="A23" s="193" t="s">
        <v>165</v>
      </c>
      <c r="B23" s="194"/>
      <c r="C23" s="194"/>
      <c r="D23" s="194"/>
      <c r="E23" s="194"/>
      <c r="F23" s="194"/>
      <c r="G23" s="194"/>
      <c r="H23" s="194"/>
      <c r="I23" s="1">
        <v>16</v>
      </c>
      <c r="J23" s="5"/>
      <c r="K23" s="7"/>
    </row>
    <row r="24" spans="1:11" ht="12.75">
      <c r="A24" s="193" t="s">
        <v>166</v>
      </c>
      <c r="B24" s="194"/>
      <c r="C24" s="194"/>
      <c r="D24" s="194"/>
      <c r="E24" s="194"/>
      <c r="F24" s="194"/>
      <c r="G24" s="194"/>
      <c r="H24" s="194"/>
      <c r="I24" s="1">
        <v>17</v>
      </c>
      <c r="J24" s="5"/>
      <c r="K24" s="7"/>
    </row>
    <row r="25" spans="1:11" ht="12.75">
      <c r="A25" s="193" t="s">
        <v>321</v>
      </c>
      <c r="B25" s="194"/>
      <c r="C25" s="194"/>
      <c r="D25" s="194"/>
      <c r="E25" s="194"/>
      <c r="F25" s="194"/>
      <c r="G25" s="194"/>
      <c r="H25" s="194"/>
      <c r="I25" s="1">
        <v>18</v>
      </c>
      <c r="J25" s="5"/>
      <c r="K25" s="7"/>
    </row>
    <row r="26" spans="1:11" ht="12.75">
      <c r="A26" s="193" t="s">
        <v>322</v>
      </c>
      <c r="B26" s="194"/>
      <c r="C26" s="194"/>
      <c r="D26" s="194"/>
      <c r="E26" s="194"/>
      <c r="F26" s="194"/>
      <c r="G26" s="194"/>
      <c r="H26" s="194"/>
      <c r="I26" s="1">
        <v>19</v>
      </c>
      <c r="J26" s="5"/>
      <c r="K26" s="7"/>
    </row>
    <row r="27" spans="1:11" ht="12.75">
      <c r="A27" s="193" t="s">
        <v>167</v>
      </c>
      <c r="B27" s="194"/>
      <c r="C27" s="194"/>
      <c r="D27" s="194"/>
      <c r="E27" s="194"/>
      <c r="F27" s="194"/>
      <c r="G27" s="194"/>
      <c r="H27" s="194"/>
      <c r="I27" s="1">
        <v>20</v>
      </c>
      <c r="J27" s="5"/>
      <c r="K27" s="7"/>
    </row>
    <row r="28" spans="1:11" ht="12.75">
      <c r="A28" s="200" t="s">
        <v>114</v>
      </c>
      <c r="B28" s="201"/>
      <c r="C28" s="201"/>
      <c r="D28" s="201"/>
      <c r="E28" s="201"/>
      <c r="F28" s="201"/>
      <c r="G28" s="201"/>
      <c r="H28" s="201"/>
      <c r="I28" s="1">
        <v>21</v>
      </c>
      <c r="J28" s="58">
        <f>SUM(J23:J27)</f>
        <v>0</v>
      </c>
      <c r="K28" s="48">
        <f>SUM(K23:K27)</f>
        <v>0</v>
      </c>
    </row>
    <row r="29" spans="1:11" ht="12.75">
      <c r="A29" s="193" t="s">
        <v>2</v>
      </c>
      <c r="B29" s="194"/>
      <c r="C29" s="194"/>
      <c r="D29" s="194"/>
      <c r="E29" s="194"/>
      <c r="F29" s="194"/>
      <c r="G29" s="194"/>
      <c r="H29" s="194"/>
      <c r="I29" s="1">
        <v>22</v>
      </c>
      <c r="J29" s="5"/>
      <c r="K29" s="7"/>
    </row>
    <row r="30" spans="1:11" ht="12.75">
      <c r="A30" s="193" t="s">
        <v>3</v>
      </c>
      <c r="B30" s="194"/>
      <c r="C30" s="194"/>
      <c r="D30" s="194"/>
      <c r="E30" s="194"/>
      <c r="F30" s="194"/>
      <c r="G30" s="194"/>
      <c r="H30" s="194"/>
      <c r="I30" s="1">
        <v>23</v>
      </c>
      <c r="J30" s="5"/>
      <c r="K30" s="7"/>
    </row>
    <row r="31" spans="1:11" ht="12.75">
      <c r="A31" s="193" t="s">
        <v>4</v>
      </c>
      <c r="B31" s="194"/>
      <c r="C31" s="194"/>
      <c r="D31" s="194"/>
      <c r="E31" s="194"/>
      <c r="F31" s="194"/>
      <c r="G31" s="194"/>
      <c r="H31" s="194"/>
      <c r="I31" s="1">
        <v>24</v>
      </c>
      <c r="J31" s="5"/>
      <c r="K31" s="7"/>
    </row>
    <row r="32" spans="1:11" ht="12.75">
      <c r="A32" s="200" t="s">
        <v>48</v>
      </c>
      <c r="B32" s="201"/>
      <c r="C32" s="201"/>
      <c r="D32" s="201"/>
      <c r="E32" s="201"/>
      <c r="F32" s="201"/>
      <c r="G32" s="201"/>
      <c r="H32" s="201"/>
      <c r="I32" s="1">
        <v>25</v>
      </c>
      <c r="J32" s="58">
        <f>SUM(J29:J31)</f>
        <v>0</v>
      </c>
      <c r="K32" s="48">
        <f>SUM(K29:K31)</f>
        <v>0</v>
      </c>
    </row>
    <row r="33" spans="1:11" ht="12.75">
      <c r="A33" s="200" t="s">
        <v>110</v>
      </c>
      <c r="B33" s="201"/>
      <c r="C33" s="201"/>
      <c r="D33" s="201"/>
      <c r="E33" s="201"/>
      <c r="F33" s="201"/>
      <c r="G33" s="201"/>
      <c r="H33" s="201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ht="12.75">
      <c r="A34" s="200" t="s">
        <v>111</v>
      </c>
      <c r="B34" s="201"/>
      <c r="C34" s="201"/>
      <c r="D34" s="201"/>
      <c r="E34" s="201"/>
      <c r="F34" s="201"/>
      <c r="G34" s="201"/>
      <c r="H34" s="201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6">
        <v>0</v>
      </c>
      <c r="J35" s="256"/>
      <c r="K35" s="257"/>
    </row>
    <row r="36" spans="1:11" ht="12.75">
      <c r="A36" s="193" t="s">
        <v>174</v>
      </c>
      <c r="B36" s="194"/>
      <c r="C36" s="194"/>
      <c r="D36" s="194"/>
      <c r="E36" s="194"/>
      <c r="F36" s="194"/>
      <c r="G36" s="194"/>
      <c r="H36" s="194"/>
      <c r="I36" s="1">
        <v>28</v>
      </c>
      <c r="J36" s="5"/>
      <c r="K36" s="7"/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1">
        <v>29</v>
      </c>
      <c r="J37" s="5"/>
      <c r="K37" s="7"/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1">
        <v>30</v>
      </c>
      <c r="J38" s="5"/>
      <c r="K38" s="7"/>
    </row>
    <row r="39" spans="1:11" ht="12.75">
      <c r="A39" s="200" t="s">
        <v>49</v>
      </c>
      <c r="B39" s="201"/>
      <c r="C39" s="201"/>
      <c r="D39" s="201"/>
      <c r="E39" s="201"/>
      <c r="F39" s="201"/>
      <c r="G39" s="201"/>
      <c r="H39" s="201"/>
      <c r="I39" s="1">
        <v>31</v>
      </c>
      <c r="J39" s="58">
        <f>SUM(J36:J38)</f>
        <v>0</v>
      </c>
      <c r="K39" s="48">
        <f>SUM(K36:K38)</f>
        <v>0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1">
        <v>32</v>
      </c>
      <c r="J40" s="5"/>
      <c r="K40" s="7"/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1">
        <v>33</v>
      </c>
      <c r="J41" s="5"/>
      <c r="K41" s="7"/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1">
        <v>34</v>
      </c>
      <c r="J42" s="5"/>
      <c r="K42" s="7"/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1">
        <v>35</v>
      </c>
      <c r="J43" s="5"/>
      <c r="K43" s="7"/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1">
        <v>36</v>
      </c>
      <c r="J44" s="5"/>
      <c r="K44" s="7"/>
    </row>
    <row r="45" spans="1:11" ht="12.75">
      <c r="A45" s="200" t="s">
        <v>148</v>
      </c>
      <c r="B45" s="201"/>
      <c r="C45" s="201"/>
      <c r="D45" s="201"/>
      <c r="E45" s="201"/>
      <c r="F45" s="201"/>
      <c r="G45" s="201"/>
      <c r="H45" s="201"/>
      <c r="I45" s="1">
        <v>37</v>
      </c>
      <c r="J45" s="58">
        <f>SUM(J40:J44)</f>
        <v>0</v>
      </c>
      <c r="K45" s="48">
        <f>SUM(K40:K44)</f>
        <v>0</v>
      </c>
    </row>
    <row r="46" spans="1:11" ht="12.75">
      <c r="A46" s="200" t="s">
        <v>162</v>
      </c>
      <c r="B46" s="201"/>
      <c r="C46" s="201"/>
      <c r="D46" s="201"/>
      <c r="E46" s="201"/>
      <c r="F46" s="201"/>
      <c r="G46" s="201"/>
      <c r="H46" s="201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ht="12.75">
      <c r="A47" s="200" t="s">
        <v>163</v>
      </c>
      <c r="B47" s="201"/>
      <c r="C47" s="201"/>
      <c r="D47" s="201"/>
      <c r="E47" s="201"/>
      <c r="F47" s="201"/>
      <c r="G47" s="201"/>
      <c r="H47" s="201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ht="12.75">
      <c r="A48" s="200" t="s">
        <v>149</v>
      </c>
      <c r="B48" s="201"/>
      <c r="C48" s="201"/>
      <c r="D48" s="201"/>
      <c r="E48" s="201"/>
      <c r="F48" s="201"/>
      <c r="G48" s="201"/>
      <c r="H48" s="201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00" t="s">
        <v>15</v>
      </c>
      <c r="B49" s="201"/>
      <c r="C49" s="201"/>
      <c r="D49" s="201"/>
      <c r="E49" s="201"/>
      <c r="F49" s="201"/>
      <c r="G49" s="201"/>
      <c r="H49" s="201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00" t="s">
        <v>161</v>
      </c>
      <c r="B50" s="201"/>
      <c r="C50" s="201"/>
      <c r="D50" s="201"/>
      <c r="E50" s="201"/>
      <c r="F50" s="201"/>
      <c r="G50" s="201"/>
      <c r="H50" s="201"/>
      <c r="I50" s="1">
        <v>42</v>
      </c>
      <c r="J50" s="5"/>
      <c r="K50" s="7"/>
    </row>
    <row r="51" spans="1:11" ht="12.75">
      <c r="A51" s="200" t="s">
        <v>175</v>
      </c>
      <c r="B51" s="201"/>
      <c r="C51" s="201"/>
      <c r="D51" s="201"/>
      <c r="E51" s="201"/>
      <c r="F51" s="201"/>
      <c r="G51" s="201"/>
      <c r="H51" s="201"/>
      <c r="I51" s="1">
        <v>43</v>
      </c>
      <c r="J51" s="5"/>
      <c r="K51" s="7"/>
    </row>
    <row r="52" spans="1:11" ht="12.75">
      <c r="A52" s="200" t="s">
        <v>176</v>
      </c>
      <c r="B52" s="201"/>
      <c r="C52" s="201"/>
      <c r="D52" s="201"/>
      <c r="E52" s="201"/>
      <c r="F52" s="201"/>
      <c r="G52" s="201"/>
      <c r="H52" s="201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33:H33"/>
    <mergeCell ref="A41:H41"/>
    <mergeCell ref="A47:H47"/>
    <mergeCell ref="A53:H53"/>
    <mergeCell ref="A48:H48"/>
    <mergeCell ref="A49:H49"/>
    <mergeCell ref="A50:H50"/>
    <mergeCell ref="A51:H51"/>
    <mergeCell ref="A52:H52"/>
    <mergeCell ref="A40:H40"/>
    <mergeCell ref="A37:H37"/>
    <mergeCell ref="A36:H36"/>
    <mergeCell ref="A43:H43"/>
    <mergeCell ref="A46:H46"/>
    <mergeCell ref="A29:H29"/>
    <mergeCell ref="A31:H31"/>
    <mergeCell ref="A44:H44"/>
    <mergeCell ref="A42:H42"/>
    <mergeCell ref="A35:K35"/>
    <mergeCell ref="A38:H38"/>
    <mergeCell ref="A39:H39"/>
    <mergeCell ref="A34:H34"/>
    <mergeCell ref="A45:H45"/>
    <mergeCell ref="A16:H16"/>
    <mergeCell ref="A18:H18"/>
    <mergeCell ref="A21:H21"/>
    <mergeCell ref="A32:H32"/>
    <mergeCell ref="A24:H24"/>
    <mergeCell ref="A30:H30"/>
    <mergeCell ref="A25:H25"/>
    <mergeCell ref="A26:H26"/>
    <mergeCell ref="A27:H27"/>
    <mergeCell ref="A19:H19"/>
    <mergeCell ref="A11:H11"/>
    <mergeCell ref="A12:H12"/>
    <mergeCell ref="A20:H20"/>
    <mergeCell ref="A28:H28"/>
    <mergeCell ref="A23:H23"/>
    <mergeCell ref="A13:H13"/>
    <mergeCell ref="A22:K22"/>
    <mergeCell ref="A14:H14"/>
    <mergeCell ref="A15:H15"/>
    <mergeCell ref="A17:H17"/>
    <mergeCell ref="A1:K1"/>
    <mergeCell ref="A2:K2"/>
    <mergeCell ref="A4:H4"/>
    <mergeCell ref="A10:H10"/>
    <mergeCell ref="A9:H9"/>
    <mergeCell ref="A3:K3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H30" sqref="H30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1" width="10.140625" style="70" bestFit="1" customWidth="1"/>
    <col min="12" max="16384" width="9.140625" style="70" customWidth="1"/>
  </cols>
  <sheetData>
    <row r="1" spans="1:12" ht="12.75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9"/>
    </row>
    <row r="2" spans="1:12" ht="15.75">
      <c r="A2" s="38"/>
      <c r="B2" s="68"/>
      <c r="C2" s="277" t="s">
        <v>282</v>
      </c>
      <c r="D2" s="277"/>
      <c r="E2" s="71">
        <v>41640</v>
      </c>
      <c r="F2" s="39" t="s">
        <v>250</v>
      </c>
      <c r="G2" s="278">
        <v>41729</v>
      </c>
      <c r="H2" s="279"/>
      <c r="I2" s="68"/>
      <c r="J2" s="68"/>
      <c r="K2" s="68"/>
      <c r="L2" s="72"/>
    </row>
    <row r="3" spans="1:11" ht="23.25">
      <c r="A3" s="280" t="s">
        <v>59</v>
      </c>
      <c r="B3" s="280"/>
      <c r="C3" s="280"/>
      <c r="D3" s="280"/>
      <c r="E3" s="280"/>
      <c r="F3" s="280"/>
      <c r="G3" s="280"/>
      <c r="H3" s="280"/>
      <c r="I3" s="74" t="s">
        <v>305</v>
      </c>
      <c r="J3" s="75" t="s">
        <v>150</v>
      </c>
      <c r="K3" s="75" t="s">
        <v>151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7">
        <v>2</v>
      </c>
      <c r="J4" s="76" t="s">
        <v>283</v>
      </c>
      <c r="K4" s="76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0">
        <v>1</v>
      </c>
      <c r="J5" s="41">
        <v>105668000</v>
      </c>
      <c r="K5" s="41">
        <v>105668000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0">
        <v>2</v>
      </c>
      <c r="J6" s="128"/>
      <c r="K6" s="128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0">
        <v>3</v>
      </c>
      <c r="J7" s="128">
        <v>23505600</v>
      </c>
      <c r="K7" s="128">
        <v>23505600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0">
        <v>4</v>
      </c>
      <c r="J8" s="128">
        <v>-154322134</v>
      </c>
      <c r="K8" s="128">
        <v>-199648329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0">
        <v>5</v>
      </c>
      <c r="J9" s="128">
        <v>-45326196</v>
      </c>
      <c r="K9" s="128">
        <v>932272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0">
        <v>6</v>
      </c>
      <c r="J10" s="128">
        <v>131636562</v>
      </c>
      <c r="K10" s="128">
        <v>131636563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0">
        <v>7</v>
      </c>
      <c r="J11" s="128"/>
      <c r="K11" s="128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0">
        <v>8</v>
      </c>
      <c r="J12" s="128"/>
      <c r="K12" s="128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0">
        <v>9</v>
      </c>
      <c r="J13" s="128"/>
      <c r="K13" s="128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0">
        <v>10</v>
      </c>
      <c r="J14" s="129">
        <f>SUM(J5:J13)</f>
        <v>61161832</v>
      </c>
      <c r="K14" s="129">
        <f>SUM(K5:K13)</f>
        <v>62094106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0">
        <v>11</v>
      </c>
      <c r="J15" s="128"/>
      <c r="K15" s="128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0">
        <v>12</v>
      </c>
      <c r="J16" s="128"/>
      <c r="K16" s="128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0">
        <v>13</v>
      </c>
      <c r="J17" s="128"/>
      <c r="K17" s="128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0">
        <v>14</v>
      </c>
      <c r="J18" s="128"/>
      <c r="K18" s="128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0">
        <v>15</v>
      </c>
      <c r="J19" s="128"/>
      <c r="K19" s="128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0">
        <v>16</v>
      </c>
      <c r="J20" s="128"/>
      <c r="K20" s="128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0">
        <v>17</v>
      </c>
      <c r="J21" s="73">
        <f>SUM(J15:J20)</f>
        <v>0</v>
      </c>
      <c r="K21" s="73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84" t="s">
        <v>302</v>
      </c>
      <c r="B23" s="285"/>
      <c r="C23" s="285"/>
      <c r="D23" s="285"/>
      <c r="E23" s="285"/>
      <c r="F23" s="285"/>
      <c r="G23" s="285"/>
      <c r="H23" s="285"/>
      <c r="I23" s="42">
        <v>18</v>
      </c>
      <c r="J23" s="41"/>
      <c r="K23" s="41"/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43">
        <v>19</v>
      </c>
      <c r="J24" s="73"/>
      <c r="K24" s="73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32" sqref="M32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2014-04-30T09:12:46Z</cp:lastPrinted>
  <dcterms:created xsi:type="dcterms:W3CDTF">2008-10-17T11:51:54Z</dcterms:created>
  <dcterms:modified xsi:type="dcterms:W3CDTF">2014-04-30T13:06:53Z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