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</definedNames>
  <calcPr fullCalcOnLoad="1"/>
</workbook>
</file>

<file path=xl/sharedStrings.xml><?xml version="1.0" encoding="utf-8"?>
<sst xmlns="http://schemas.openxmlformats.org/spreadsheetml/2006/main" count="450" uniqueCount="394">
  <si>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</si>
  <si>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</si>
  <si>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</si>
  <si>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</si>
  <si>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</si>
  <si>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</si>
  <si>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</si>
  <si>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</si>
  <si>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</si>
  <si>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</si>
  <si>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</si>
  <si>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</si>
  <si>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</si>
  <si>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</si>
  <si>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</si>
  <si>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</si>
  <si>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</si>
  <si>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</si>
  <si>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</si>
  <si>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</si>
  <si>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</si>
  <si>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</si>
  <si>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</si>
  <si>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</si>
  <si>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</si>
  <si>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</si>
  <si>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</si>
  <si>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</si>
  <si>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</si>
  <si>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</si>
  <si>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</si>
  <si>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</si>
  <si>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</si>
  <si>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</si>
  <si>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</si>
  <si>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</si>
  <si>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</si>
  <si>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</si>
  <si>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</si>
  <si>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</si>
  <si>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</si>
  <si>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</si>
  <si>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</si>
  <si>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</si>
  <si>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</si>
  <si>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</si>
  <si>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</si>
  <si>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</si>
  <si>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</si>
  <si>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</si>
  <si>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</si>
  <si>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</si>
  <si>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</si>
  <si>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</si>
  <si>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</si>
  <si>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</si>
  <si>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</si>
  <si>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</si>
  <si>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</si>
  <si>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</si>
  <si>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</si>
  <si>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</si>
  <si>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</si>
  <si>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</si>
  <si>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</si>
  <si>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</si>
  <si>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</si>
  <si>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</si>
  <si>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</si>
  <si>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</si>
  <si>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</si>
  <si>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</si>
  <si>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</si>
  <si>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</si>
  <si>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</si>
  <si>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</si>
  <si>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</si>
  <si>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</si>
  <si>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</si>
  <si>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</si>
  <si>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</si>
  <si>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</si>
  <si>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</si>
  <si>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</si>
  <si>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</si>
  <si>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</si>
  <si>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</si>
  <si>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</si>
  <si>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</si>
  <si>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</si>
  <si>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</si>
  <si>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</si>
  <si>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</si>
  <si>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</si>
  <si>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</si>
  <si>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</si>
  <si>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</si>
  <si>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</si>
  <si>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</si>
  <si>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</si>
  <si>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</si>
  <si>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</si>
  <si>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</si>
  <si>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</si>
  <si>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</si>
  <si>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</si>
  <si>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</si>
  <si>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</si>
  <si>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</si>
  <si>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</si>
  <si>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</si>
  <si>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</si>
  <si>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</si>
  <si>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</si>
  <si>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</si>
  <si>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</si>
  <si>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</si>
  <si>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</si>
  <si>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</si>
  <si>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</si>
  <si>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</si>
  <si>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</si>
  <si>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</si>
  <si>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</si>
  <si>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</si>
  <si>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</si>
  <si>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</si>
  <si>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</si>
  <si>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</si>
  <si>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</si>
  <si>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</si>
  <si>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</si>
  <si>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</si>
  <si>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</si>
  <si>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</si>
  <si>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</si>
  <si>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</si>
  <si>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</si>
  <si>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</si>
  <si>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</si>
  <si>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</si>
  <si>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</si>
  <si>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</si>
  <si>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</si>
  <si>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</si>
  <si>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</si>
  <si>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</si>
  <si>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</si>
  <si>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</si>
  <si>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</si>
  <si>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</si>
  <si>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</si>
  <si>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</si>
  <si>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</si>
  <si>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</si>
  <si>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</si>
  <si>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</si>
  <si>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</si>
  <si>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</si>
  <si>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</si>
  <si>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</si>
  <si>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</si>
  <si>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</si>
  <si>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</si>
  <si>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</si>
  <si>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</si>
  <si>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</si>
  <si>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</si>
  <si>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</si>
  <si>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</si>
  <si>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</si>
  <si>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</si>
  <si>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</si>
  <si>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</si>
  <si>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</si>
  <si>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</si>
  <si>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</si>
  <si>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</si>
  <si>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</si>
  <si>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</si>
  <si>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</si>
  <si>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</si>
  <si>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</si>
  <si>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</si>
  <si>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</si>
  <si>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</si>
  <si>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</si>
  <si>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</si>
  <si>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</si>
  <si>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</si>
  <si>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</si>
  <si>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</si>
  <si>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</si>
  <si>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</si>
  <si>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</si>
  <si>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</si>
  <si>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</si>
  <si>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</si>
  <si>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</si>
  <si>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</si>
  <si>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</si>
  <si>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</si>
  <si>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</si>
  <si>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</si>
  <si>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</si>
  <si>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</si>
  <si>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</si>
  <si>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</si>
  <si>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</si>
  <si>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</si>
  <si>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</si>
  <si>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</si>
  <si>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</si>
  <si>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</si>
  <si>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</si>
  <si>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</si>
  <si>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</si>
  <si>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</si>
  <si>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</si>
  <si>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</si>
  <si>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</si>
  <si>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</si>
  <si>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</si>
  <si>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</si>
  <si>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</si>
  <si>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</si>
  <si>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</si>
  <si>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</si>
  <si>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</si>
  <si>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</si>
  <si>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</si>
  <si>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</si>
  <si>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</si>
  <si>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</si>
  <si>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</si>
  <si>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</si>
  <si>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</si>
  <si>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</si>
  <si>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</si>
  <si>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</si>
  <si>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</si>
  <si>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</si>
  <si>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</si>
  <si>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</si>
  <si>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</si>
  <si>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</si>
  <si>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</si>
  <si>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</si>
  <si>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</si>
  <si>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</si>
  <si>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</si>
  <si>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</si>
  <si>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</si>
  <si>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</si>
  <si>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</si>
  <si>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</si>
  <si>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</si>
  <si>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</si>
  <si>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</si>
  <si>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</si>
  <si>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</si>
  <si>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</si>
  <si>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</si>
  <si>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</si>
  <si>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</si>
  <si>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</si>
  <si>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</si>
  <si>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</si>
  <si>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</si>
  <si>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</si>
  <si>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</si>
  <si>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</si>
  <si>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</si>
  <si>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</si>
  <si>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</si>
  <si>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</si>
  <si>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</si>
  <si>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</si>
  <si>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</si>
  <si>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</si>
  <si>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</si>
  <si>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</si>
  <si>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</si>
  <si>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</si>
  <si>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</si>
  <si>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</si>
  <si>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</si>
  <si>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</si>
  <si>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</si>
  <si>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</si>
  <si>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</si>
  <si>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</si>
  <si>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</si>
  <si>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</si>
  <si>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</si>
  <si>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</si>
  <si>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</si>
  <si>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</si>
  <si>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</si>
  <si>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</si>
  <si>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</si>
  <si>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</si>
  <si>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</si>
  <si>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</si>
  <si>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</si>
  <si>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</si>
  <si>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</si>
  <si>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</si>
  <si>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</si>
  <si>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</si>
  <si>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</si>
  <si>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</si>
  <si>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</si>
  <si>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</si>
  <si>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</si>
  <si>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</si>
  <si>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</si>
  <si>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</si>
  <si>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</si>
  <si>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</si>
  <si>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</si>
  <si>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</si>
  <si>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</si>
  <si>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</si>
  <si>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</si>
  <si>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</si>
  <si>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</si>
  <si>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</si>
  <si>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</si>
  <si>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</si>
  <si>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</si>
  <si>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</si>
  <si>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</si>
  <si>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DA</t>
  </si>
  <si>
    <t>7219</t>
  </si>
  <si>
    <t>ŠPINDERK JADRANKA</t>
  </si>
  <si>
    <t>01 6125 404</t>
  </si>
  <si>
    <t>prof. dr. JURE RADIĆ, dipl. ing. građ.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</si>
  <si>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</si>
  <si>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</si>
  <si>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</si>
  <si>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</si>
  <si>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</si>
  <si>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</si>
  <si>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</si>
  <si>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</si>
  <si>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</si>
  <si>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</si>
  <si>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</si>
  <si>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</si>
  <si>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</si>
  <si>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</si>
  <si>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</si>
  <si>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</si>
  <si>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</si>
  <si>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</si>
  <si>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</si>
  <si>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</si>
  <si>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RADELJEVIĆ D.O.O.</t>
  </si>
  <si>
    <t>01938533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</si>
  <si>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</si>
  <si>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</si>
  <si>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</si>
  <si>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</si>
  <si>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</si>
  <si>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</si>
  <si>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</si>
  <si>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</si>
  <si>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</si>
  <si>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</si>
  <si>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</si>
  <si>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</si>
  <si>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</si>
  <si>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</si>
  <si>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</si>
  <si>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</si>
  <si>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</si>
  <si>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</si>
  <si>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</si>
  <si>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</si>
  <si>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</si>
  <si>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</si>
  <si>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</si>
  <si>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Obveznik: INSTITUT IGH d.d._____________________________________________</t>
  </si>
  <si>
    <t>Obveznik: INSTITUT IGH D.D._________________________________________</t>
  </si>
  <si>
    <t>Obveznik: INSTITUT IGH d.d.____________________________________</t>
  </si>
  <si>
    <t>IGH TURIZAM D.O.O.</t>
  </si>
  <si>
    <t>GRATIUS PROJEKT D.O.O.</t>
  </si>
  <si>
    <t>02462478</t>
  </si>
  <si>
    <t>01 6125 125</t>
  </si>
  <si>
    <t>NOVI ČRNOMEREC CENTAR  D.O.O.</t>
  </si>
  <si>
    <t>08291561940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</si>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</sst>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2" borderId="14" xfId="0" applyNumberFormat="1" applyFont="1" applyFill="1" applyBorder="1" applyAlignment="1" applyProtection="1">
      <alignment vertical="center"/>
      <protection hidden="1"/>
    </xf>
    <xf numFmtId="3" fontId="2" fillId="32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32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3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0" xfId="57" applyFont="1" applyAlignment="1" applyProtection="1">
      <alignment wrapText="1"/>
      <protection hidden="1"/>
    </xf>
    <xf numFmtId="0" fontId="4" fillId="0" borderId="0" xfId="57" applyFont="1" applyAlignment="1" applyProtection="1">
      <alignment horizontal="right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1" fontId="3" fillId="32" borderId="1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32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Alignment="1" applyProtection="1">
      <alignment/>
      <protection hidden="1"/>
    </xf>
    <xf numFmtId="49" fontId="3" fillId="32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32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/>
      <protection/>
    </xf>
    <xf numFmtId="49" fontId="3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Alignment="1" applyProtection="1">
      <alignment vertical="top"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4" fillId="0" borderId="20" xfId="57" applyFont="1" applyBorder="1" applyAlignment="1" applyProtection="1">
      <alignment/>
      <protection hidden="1"/>
    </xf>
    <xf numFmtId="0" fontId="4" fillId="0" borderId="20" xfId="57" applyFont="1" applyBorder="1" applyAlignment="1">
      <alignment/>
      <protection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3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0" fontId="4" fillId="0" borderId="0" xfId="57" applyFont="1" applyFill="1" applyBorder="1" applyProtection="1">
      <alignment vertical="top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6" xfId="57" applyFont="1" applyBorder="1" applyProtection="1">
      <alignment vertical="top"/>
      <protection hidden="1"/>
    </xf>
    <xf numFmtId="0" fontId="4" fillId="0" borderId="27" xfId="57" applyFont="1" applyBorder="1" applyProtection="1">
      <alignment vertical="top"/>
      <protection hidden="1"/>
    </xf>
    <xf numFmtId="0" fontId="4" fillId="0" borderId="18" xfId="57" applyFont="1" applyBorder="1" applyAlignment="1" applyProtection="1">
      <alignment horizontal="right"/>
      <protection hidden="1"/>
    </xf>
    <xf numFmtId="0" fontId="4" fillId="0" borderId="28" xfId="57" applyFont="1" applyBorder="1" applyAlignment="1" applyProtection="1">
      <alignment horizontal="left" vertical="top" wrapText="1" indent="2"/>
      <protection hidden="1"/>
    </xf>
    <xf numFmtId="0" fontId="4" fillId="0" borderId="18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18" xfId="57" applyFont="1" applyBorder="1" applyAlignment="1" applyProtection="1">
      <alignment horizontal="left" vertical="top"/>
      <protection hidden="1"/>
    </xf>
    <xf numFmtId="0" fontId="4" fillId="0" borderId="28" xfId="57" applyFont="1" applyBorder="1" applyProtection="1">
      <alignment vertical="top"/>
      <protection hidden="1"/>
    </xf>
    <xf numFmtId="0" fontId="3" fillId="0" borderId="1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left" vertical="top"/>
      <protection hidden="1"/>
    </xf>
    <xf numFmtId="0" fontId="4" fillId="0" borderId="0" xfId="57" applyFont="1" applyFill="1" applyBorder="1" applyAlignment="1" applyProtection="1">
      <alignment horizontal="left" vertical="top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0" fontId="4" fillId="0" borderId="28" xfId="57" applyFont="1" applyFill="1" applyBorder="1" applyProtection="1">
      <alignment vertical="top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9" xfId="57" applyFont="1" applyBorder="1" applyAlignment="1" applyProtection="1">
      <alignment horizontal="center" vertical="top"/>
      <protection hidden="1"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49" fontId="3" fillId="32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32" borderId="31" xfId="57" applyNumberFormat="1" applyFont="1" applyFill="1" applyBorder="1" applyAlignment="1" applyProtection="1">
      <alignment horizontal="center" vertical="center"/>
      <protection hidden="1" locked="0"/>
    </xf>
    <xf numFmtId="49" fontId="3" fillId="34" borderId="30" xfId="57" applyNumberFormat="1" applyFont="1" applyFill="1" applyBorder="1" applyAlignment="1" applyProtection="1">
      <alignment horizontal="left" vertical="center"/>
      <protection hidden="1" locked="0"/>
    </xf>
    <xf numFmtId="49" fontId="3" fillId="34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34" borderId="31" xfId="57" applyNumberFormat="1" applyFont="1" applyFill="1" applyBorder="1" applyAlignment="1" applyProtection="1">
      <alignment horizontal="left" vertical="center"/>
      <protection hidden="1" locked="0"/>
    </xf>
    <xf numFmtId="0" fontId="3" fillId="32" borderId="30" xfId="57" applyFont="1" applyFill="1" applyBorder="1" applyAlignment="1" applyProtection="1">
      <alignment horizontal="left" vertical="center"/>
      <protection hidden="1" locked="0"/>
    </xf>
    <xf numFmtId="0" fontId="4" fillId="32" borderId="24" xfId="57" applyFont="1" applyFill="1" applyBorder="1" applyAlignment="1">
      <alignment/>
      <protection/>
    </xf>
    <xf numFmtId="0" fontId="4" fillId="32" borderId="31" xfId="57" applyFont="1" applyFill="1" applyBorder="1" applyAlignment="1">
      <alignment/>
      <protection/>
    </xf>
    <xf numFmtId="0" fontId="4" fillId="32" borderId="24" xfId="57" applyFont="1" applyFill="1" applyBorder="1" applyAlignment="1">
      <alignment horizontal="left"/>
      <protection/>
    </xf>
    <xf numFmtId="0" fontId="4" fillId="32" borderId="31" xfId="57" applyFont="1" applyFill="1" applyBorder="1" applyAlignment="1">
      <alignment horizontal="left"/>
      <protection/>
    </xf>
    <xf numFmtId="0" fontId="20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4" fillId="0" borderId="0" xfId="57" applyFont="1" applyAlignment="1" applyProtection="1">
      <alignment horizontal="right" vertical="center" wrapText="1"/>
      <protection hidden="1"/>
    </xf>
    <xf numFmtId="0" fontId="4" fillId="0" borderId="28" xfId="57" applyFont="1" applyBorder="1" applyAlignment="1" applyProtection="1">
      <alignment horizontal="right" wrapText="1"/>
      <protection hidden="1"/>
    </xf>
    <xf numFmtId="49" fontId="3" fillId="32" borderId="30" xfId="57" applyNumberFormat="1" applyFont="1" applyFill="1" applyBorder="1" applyAlignment="1" applyProtection="1">
      <alignment horizontal="left" vertical="center"/>
      <protection hidden="1" locked="0"/>
    </xf>
    <xf numFmtId="49" fontId="3" fillId="32" borderId="31" xfId="57" applyNumberFormat="1" applyFont="1" applyFill="1" applyBorder="1" applyAlignment="1" applyProtection="1">
      <alignment horizontal="left" vertical="center"/>
      <protection hidden="1" locked="0"/>
    </xf>
    <xf numFmtId="0" fontId="3" fillId="32" borderId="24" xfId="57" applyFont="1" applyFill="1" applyBorder="1" applyAlignment="1" applyProtection="1">
      <alignment horizontal="left" vertical="center"/>
      <protection hidden="1" locked="0"/>
    </xf>
    <xf numFmtId="0" fontId="3" fillId="32" borderId="31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49" fontId="3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3" fillId="32" borderId="24" xfId="57" applyNumberFormat="1" applyFont="1" applyFill="1" applyBorder="1" applyAlignment="1" applyProtection="1">
      <alignment horizontal="left" vertical="center"/>
      <protection hidden="1" locked="0"/>
    </xf>
    <xf numFmtId="0" fontId="4" fillId="32" borderId="31" xfId="57" applyFont="1" applyFill="1" applyBorder="1" applyAlignment="1">
      <alignment horizontal="left" vertical="center"/>
      <protection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28" xfId="57" applyFont="1" applyBorder="1" applyAlignment="1" applyProtection="1">
      <alignment horizontal="right"/>
      <protection hidden="1"/>
    </xf>
    <xf numFmtId="49" fontId="5" fillId="32" borderId="30" xfId="52" applyNumberForma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6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0" fontId="4" fillId="0" borderId="24" xfId="57" applyFont="1" applyBorder="1" applyAlignment="1">
      <alignment horizontal="left" vertical="center"/>
      <protection/>
    </xf>
    <xf numFmtId="0" fontId="4" fillId="0" borderId="31" xfId="57" applyFont="1" applyBorder="1" applyAlignment="1">
      <alignment horizontal="left" vertical="center"/>
      <protection/>
    </xf>
    <xf numFmtId="1" fontId="3" fillId="32" borderId="30" xfId="57" applyNumberFormat="1" applyFont="1" applyFill="1" applyBorder="1" applyAlignment="1" applyProtection="1">
      <alignment horizontal="center" vertical="center"/>
      <protection hidden="1" locked="0"/>
    </xf>
    <xf numFmtId="1" fontId="3" fillId="32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Alignment="1">
      <alignment/>
      <protection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4" fillId="0" borderId="0" xfId="57" applyFont="1" applyAlignment="1" applyProtection="1">
      <alignment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2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8" xfId="57" applyFont="1" applyFill="1" applyBorder="1" applyAlignment="1" applyProtection="1">
      <alignment horizontal="left" vertical="center" wrapText="1"/>
      <protection hidden="1"/>
    </xf>
    <xf numFmtId="0" fontId="4" fillId="0" borderId="18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Alignment="1">
      <alignment horizontal="center"/>
      <protection/>
    </xf>
    <xf numFmtId="0" fontId="4" fillId="0" borderId="24" xfId="57" applyFont="1" applyBorder="1" applyAlignment="1">
      <alignment horizontal="left"/>
      <protection/>
    </xf>
    <xf numFmtId="0" fontId="4" fillId="0" borderId="31" xfId="57" applyFont="1" applyBorder="1" applyAlignment="1">
      <alignment horizontal="left"/>
      <protection/>
    </xf>
    <xf numFmtId="0" fontId="5" fillId="32" borderId="30" xfId="52" applyFill="1" applyBorder="1" applyAlignment="1" applyProtection="1">
      <alignment/>
      <protection hidden="1" locked="0"/>
    </xf>
    <xf numFmtId="0" fontId="3" fillId="0" borderId="24" xfId="57" applyFont="1" applyBorder="1" applyAlignment="1" applyProtection="1">
      <alignment/>
      <protection hidden="1" locked="0"/>
    </xf>
    <xf numFmtId="0" fontId="3" fillId="0" borderId="31" xfId="57" applyFont="1" applyBorder="1" applyAlignment="1" applyProtection="1">
      <alignment/>
      <protection hidden="1" locked="0"/>
    </xf>
    <xf numFmtId="0" fontId="4" fillId="0" borderId="0" xfId="57" applyFont="1" applyAlignment="1" applyProtection="1">
      <alignment horizontal="center" vertical="center"/>
      <protection hidden="1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9" fillId="32" borderId="39" xfId="0" applyFont="1" applyFill="1" applyBorder="1" applyAlignment="1" applyProtection="1">
      <alignment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9" fillId="35" borderId="38" xfId="0" applyFont="1" applyFill="1" applyBorder="1" applyAlignment="1">
      <alignment vertical="center" wrapText="1"/>
    </xf>
    <xf numFmtId="0" fontId="9" fillId="35" borderId="3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33" borderId="23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left" vertical="center" wrapText="1"/>
    </xf>
    <xf numFmtId="0" fontId="3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6" fillId="32" borderId="39" xfId="0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81" t="s">
        <v>256</v>
      </c>
      <c r="B1" s="181"/>
      <c r="C1" s="18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6" t="s">
        <v>257</v>
      </c>
      <c r="B2" s="186"/>
      <c r="C2" s="186"/>
      <c r="D2" s="187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82" t="s">
        <v>259</v>
      </c>
      <c r="B4" s="182"/>
      <c r="C4" s="182"/>
      <c r="D4" s="182"/>
      <c r="E4" s="182"/>
      <c r="F4" s="182"/>
      <c r="G4" s="182"/>
      <c r="H4" s="182"/>
      <c r="I4" s="18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67" t="s">
        <v>260</v>
      </c>
      <c r="B6" s="168"/>
      <c r="C6" s="140" t="s">
        <v>324</v>
      </c>
      <c r="D6" s="176"/>
      <c r="E6" s="183"/>
      <c r="F6" s="183"/>
      <c r="G6" s="183"/>
      <c r="H6" s="183"/>
      <c r="I6" s="39"/>
      <c r="J6" s="22"/>
      <c r="K6" s="22"/>
      <c r="L6" s="22"/>
    </row>
    <row r="7" spans="1:12" ht="12.75">
      <c r="A7" s="40"/>
      <c r="B7" s="40"/>
      <c r="C7" s="31"/>
      <c r="D7" s="31"/>
      <c r="E7" s="183"/>
      <c r="F7" s="183"/>
      <c r="G7" s="183"/>
      <c r="H7" s="183"/>
      <c r="I7" s="39"/>
      <c r="J7" s="22"/>
      <c r="K7" s="22"/>
      <c r="L7" s="22"/>
    </row>
    <row r="8" spans="1:12" ht="12.75">
      <c r="A8" s="184" t="s">
        <v>261</v>
      </c>
      <c r="B8" s="185"/>
      <c r="C8" s="140" t="s">
        <v>325</v>
      </c>
      <c r="D8" s="176"/>
      <c r="E8" s="183"/>
      <c r="F8" s="183"/>
      <c r="G8" s="183"/>
      <c r="H8" s="18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3" t="s">
        <v>262</v>
      </c>
      <c r="B10" s="174"/>
      <c r="C10" s="140" t="s">
        <v>326</v>
      </c>
      <c r="D10" s="17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5"/>
      <c r="B11" s="17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67" t="s">
        <v>263</v>
      </c>
      <c r="B12" s="168"/>
      <c r="C12" s="145" t="s">
        <v>327</v>
      </c>
      <c r="D12" s="177"/>
      <c r="E12" s="177"/>
      <c r="F12" s="177"/>
      <c r="G12" s="177"/>
      <c r="H12" s="177"/>
      <c r="I12" s="17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67" t="s">
        <v>264</v>
      </c>
      <c r="B14" s="168"/>
      <c r="C14" s="179">
        <v>10000</v>
      </c>
      <c r="D14" s="180"/>
      <c r="E14" s="31"/>
      <c r="F14" s="145" t="s">
        <v>328</v>
      </c>
      <c r="G14" s="177"/>
      <c r="H14" s="177"/>
      <c r="I14" s="17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67" t="s">
        <v>265</v>
      </c>
      <c r="B16" s="168"/>
      <c r="C16" s="145" t="s">
        <v>329</v>
      </c>
      <c r="D16" s="177"/>
      <c r="E16" s="177"/>
      <c r="F16" s="177"/>
      <c r="G16" s="177"/>
      <c r="H16" s="177"/>
      <c r="I16" s="17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67" t="s">
        <v>266</v>
      </c>
      <c r="B18" s="168"/>
      <c r="C18" s="193" t="s">
        <v>330</v>
      </c>
      <c r="D18" s="194"/>
      <c r="E18" s="194"/>
      <c r="F18" s="194"/>
      <c r="G18" s="194"/>
      <c r="H18" s="194"/>
      <c r="I18" s="19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67" t="s">
        <v>267</v>
      </c>
      <c r="B20" s="168"/>
      <c r="C20" s="193" t="s">
        <v>331</v>
      </c>
      <c r="D20" s="194"/>
      <c r="E20" s="194"/>
      <c r="F20" s="194"/>
      <c r="G20" s="194"/>
      <c r="H20" s="194"/>
      <c r="I20" s="19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67" t="s">
        <v>268</v>
      </c>
      <c r="B22" s="168"/>
      <c r="C22" s="44">
        <v>133</v>
      </c>
      <c r="D22" s="145" t="s">
        <v>328</v>
      </c>
      <c r="E22" s="191"/>
      <c r="F22" s="192"/>
      <c r="G22" s="188"/>
      <c r="H22" s="18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67" t="s">
        <v>269</v>
      </c>
      <c r="B24" s="168"/>
      <c r="C24" s="44">
        <v>21</v>
      </c>
      <c r="D24" s="145" t="s">
        <v>332</v>
      </c>
      <c r="E24" s="191"/>
      <c r="F24" s="191"/>
      <c r="G24" s="192"/>
      <c r="H24" s="38" t="s">
        <v>270</v>
      </c>
      <c r="I24" s="135">
        <v>746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67" t="s">
        <v>272</v>
      </c>
      <c r="B26" s="168"/>
      <c r="C26" s="48" t="s">
        <v>333</v>
      </c>
      <c r="D26" s="49"/>
      <c r="E26" s="22"/>
      <c r="F26" s="50"/>
      <c r="G26" s="167" t="s">
        <v>273</v>
      </c>
      <c r="H26" s="168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96" t="s">
        <v>274</v>
      </c>
      <c r="B28" s="197"/>
      <c r="C28" s="198"/>
      <c r="D28" s="198"/>
      <c r="E28" s="199" t="s">
        <v>275</v>
      </c>
      <c r="F28" s="200"/>
      <c r="G28" s="200"/>
      <c r="H28" s="190" t="s">
        <v>276</v>
      </c>
      <c r="I28" s="19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5" t="s">
        <v>338</v>
      </c>
      <c r="B30" s="148"/>
      <c r="C30" s="148"/>
      <c r="D30" s="149"/>
      <c r="E30" s="145" t="s">
        <v>339</v>
      </c>
      <c r="F30" s="148"/>
      <c r="G30" s="149"/>
      <c r="H30" s="140" t="s">
        <v>340</v>
      </c>
      <c r="I30" s="141"/>
      <c r="J30" s="22"/>
      <c r="K30" s="22"/>
      <c r="L30" s="22"/>
    </row>
    <row r="31" spans="1:12" ht="12.75">
      <c r="A31" s="118"/>
      <c r="B31" s="45"/>
      <c r="C31" s="43"/>
      <c r="D31" s="54"/>
      <c r="E31" s="54"/>
      <c r="F31" s="54"/>
      <c r="G31" s="55"/>
      <c r="H31" s="115"/>
      <c r="I31" s="119"/>
      <c r="J31" s="22"/>
      <c r="K31" s="22"/>
      <c r="L31" s="22"/>
    </row>
    <row r="32" spans="1:12" ht="12.75">
      <c r="A32" s="145" t="s">
        <v>341</v>
      </c>
      <c r="B32" s="148"/>
      <c r="C32" s="148"/>
      <c r="D32" s="149"/>
      <c r="E32" s="145" t="s">
        <v>342</v>
      </c>
      <c r="F32" s="148"/>
      <c r="G32" s="148"/>
      <c r="H32" s="140" t="s">
        <v>343</v>
      </c>
      <c r="I32" s="141"/>
      <c r="J32" s="22"/>
      <c r="K32" s="22"/>
      <c r="L32" s="22"/>
    </row>
    <row r="33" spans="1:12" ht="12.75">
      <c r="A33" s="120"/>
      <c r="B33" s="42"/>
      <c r="C33" s="63"/>
      <c r="D33" s="52"/>
      <c r="E33" s="52"/>
      <c r="F33" s="52"/>
      <c r="G33" s="121"/>
      <c r="H33" s="115"/>
      <c r="I33" s="119"/>
      <c r="J33" s="22"/>
      <c r="K33" s="22"/>
      <c r="L33" s="22"/>
    </row>
    <row r="34" spans="1:12" ht="12.75">
      <c r="A34" s="145" t="s">
        <v>344</v>
      </c>
      <c r="B34" s="148"/>
      <c r="C34" s="148"/>
      <c r="D34" s="149"/>
      <c r="E34" s="145" t="s">
        <v>345</v>
      </c>
      <c r="F34" s="148"/>
      <c r="G34" s="148"/>
      <c r="H34" s="140" t="s">
        <v>346</v>
      </c>
      <c r="I34" s="141"/>
      <c r="J34" s="22"/>
      <c r="K34" s="22"/>
      <c r="L34" s="22"/>
    </row>
    <row r="35" spans="1:12" ht="12.75">
      <c r="A35" s="122"/>
      <c r="B35" s="63"/>
      <c r="C35" s="161"/>
      <c r="D35" s="162"/>
      <c r="E35" s="42"/>
      <c r="F35" s="161"/>
      <c r="G35" s="162"/>
      <c r="H35" s="115"/>
      <c r="I35" s="123"/>
      <c r="J35" s="22"/>
      <c r="K35" s="22"/>
      <c r="L35" s="22"/>
    </row>
    <row r="36" spans="1:12" ht="12.75">
      <c r="A36" s="145" t="s">
        <v>347</v>
      </c>
      <c r="B36" s="148"/>
      <c r="C36" s="148"/>
      <c r="D36" s="149"/>
      <c r="E36" s="145" t="s">
        <v>348</v>
      </c>
      <c r="F36" s="148"/>
      <c r="G36" s="148"/>
      <c r="H36" s="140" t="s">
        <v>349</v>
      </c>
      <c r="I36" s="141"/>
      <c r="J36" s="22"/>
      <c r="K36" s="22"/>
      <c r="L36" s="22"/>
    </row>
    <row r="37" spans="1:12" ht="12.75">
      <c r="A37" s="122"/>
      <c r="B37" s="63"/>
      <c r="C37" s="63"/>
      <c r="D37" s="42"/>
      <c r="E37" s="42"/>
      <c r="F37" s="63"/>
      <c r="G37" s="42"/>
      <c r="H37" s="115"/>
      <c r="I37" s="123"/>
      <c r="J37" s="22"/>
      <c r="K37" s="22"/>
      <c r="L37" s="22"/>
    </row>
    <row r="38" spans="1:12" ht="12.75">
      <c r="A38" s="145" t="s">
        <v>350</v>
      </c>
      <c r="B38" s="148"/>
      <c r="C38" s="148"/>
      <c r="D38" s="149"/>
      <c r="E38" s="145" t="s">
        <v>345</v>
      </c>
      <c r="F38" s="148"/>
      <c r="G38" s="148"/>
      <c r="H38" s="140" t="s">
        <v>351</v>
      </c>
      <c r="I38" s="141"/>
      <c r="J38" s="22"/>
      <c r="K38" s="22"/>
      <c r="L38" s="22"/>
    </row>
    <row r="39" spans="1:12" ht="12.75">
      <c r="A39" s="122"/>
      <c r="B39" s="63"/>
      <c r="C39" s="63"/>
      <c r="D39" s="42"/>
      <c r="E39" s="42"/>
      <c r="F39" s="63"/>
      <c r="G39" s="42"/>
      <c r="H39" s="115"/>
      <c r="I39" s="123"/>
      <c r="J39" s="22"/>
      <c r="K39" s="22"/>
      <c r="L39" s="22"/>
    </row>
    <row r="40" spans="1:12" ht="12.75">
      <c r="A40" s="145" t="s">
        <v>352</v>
      </c>
      <c r="B40" s="148"/>
      <c r="C40" s="148"/>
      <c r="D40" s="149"/>
      <c r="E40" s="145" t="s">
        <v>353</v>
      </c>
      <c r="F40" s="148"/>
      <c r="G40" s="148"/>
      <c r="H40" s="140" t="s">
        <v>354</v>
      </c>
      <c r="I40" s="141"/>
      <c r="J40" s="22"/>
      <c r="K40" s="22"/>
      <c r="L40" s="22"/>
    </row>
    <row r="41" spans="1:12" ht="12.75">
      <c r="A41" s="124"/>
      <c r="B41" s="125"/>
      <c r="C41" s="125"/>
      <c r="D41" s="125"/>
      <c r="E41" s="126"/>
      <c r="F41" s="125"/>
      <c r="G41" s="125"/>
      <c r="H41" s="127"/>
      <c r="I41" s="128"/>
      <c r="J41" s="22"/>
      <c r="K41" s="22"/>
      <c r="L41" s="22"/>
    </row>
    <row r="42" spans="1:12" ht="12.75">
      <c r="A42" s="145" t="s">
        <v>386</v>
      </c>
      <c r="B42" s="148"/>
      <c r="C42" s="148"/>
      <c r="D42" s="149"/>
      <c r="E42" s="145" t="s">
        <v>345</v>
      </c>
      <c r="F42" s="148"/>
      <c r="G42" s="148"/>
      <c r="H42" s="140" t="s">
        <v>355</v>
      </c>
      <c r="I42" s="141"/>
      <c r="J42" s="22"/>
      <c r="K42" s="22"/>
      <c r="L42" s="22"/>
    </row>
    <row r="43" spans="1:12" ht="12.75">
      <c r="A43" s="129"/>
      <c r="B43" s="130"/>
      <c r="C43" s="130"/>
      <c r="D43" s="131"/>
      <c r="E43" s="131"/>
      <c r="F43" s="130"/>
      <c r="G43" s="131"/>
      <c r="H43" s="114"/>
      <c r="I43" s="132"/>
      <c r="J43" s="22"/>
      <c r="K43" s="22"/>
      <c r="L43" s="22"/>
    </row>
    <row r="44" spans="1:12" ht="12.75">
      <c r="A44" s="145" t="s">
        <v>356</v>
      </c>
      <c r="B44" s="148"/>
      <c r="C44" s="148"/>
      <c r="D44" s="149"/>
      <c r="E44" s="145" t="s">
        <v>345</v>
      </c>
      <c r="F44" s="148"/>
      <c r="G44" s="148"/>
      <c r="H44" s="140" t="s">
        <v>357</v>
      </c>
      <c r="I44" s="141"/>
      <c r="J44" s="22"/>
      <c r="K44" s="22"/>
      <c r="L44" s="22"/>
    </row>
    <row r="45" spans="1:12" ht="12.75">
      <c r="A45" s="122"/>
      <c r="B45" s="63"/>
      <c r="C45" s="63"/>
      <c r="D45" s="42"/>
      <c r="E45" s="42"/>
      <c r="F45" s="63"/>
      <c r="G45" s="42"/>
      <c r="H45" s="115"/>
      <c r="I45" s="123"/>
      <c r="J45" s="22"/>
      <c r="K45" s="22"/>
      <c r="L45" s="22"/>
    </row>
    <row r="46" spans="1:12" ht="12.75">
      <c r="A46" s="145" t="s">
        <v>358</v>
      </c>
      <c r="B46" s="148"/>
      <c r="C46" s="148"/>
      <c r="D46" s="149"/>
      <c r="E46" s="145" t="s">
        <v>345</v>
      </c>
      <c r="F46" s="148"/>
      <c r="G46" s="148"/>
      <c r="H46" s="140" t="s">
        <v>359</v>
      </c>
      <c r="I46" s="141"/>
      <c r="J46" s="22"/>
      <c r="K46" s="22"/>
      <c r="L46" s="22"/>
    </row>
    <row r="47" spans="1:12" ht="12.75">
      <c r="A47" s="122"/>
      <c r="B47" s="63"/>
      <c r="C47" s="63"/>
      <c r="D47" s="42"/>
      <c r="E47" s="42"/>
      <c r="F47" s="63"/>
      <c r="G47" s="42"/>
      <c r="H47" s="115"/>
      <c r="I47" s="123"/>
      <c r="J47" s="22"/>
      <c r="K47" s="22"/>
      <c r="L47" s="22"/>
    </row>
    <row r="48" spans="1:12" ht="12.75">
      <c r="A48" s="145" t="s">
        <v>360</v>
      </c>
      <c r="B48" s="148"/>
      <c r="C48" s="148"/>
      <c r="D48" s="149"/>
      <c r="E48" s="145" t="s">
        <v>361</v>
      </c>
      <c r="F48" s="148"/>
      <c r="G48" s="148"/>
      <c r="H48" s="140" t="s">
        <v>362</v>
      </c>
      <c r="I48" s="141"/>
      <c r="J48" s="22"/>
      <c r="K48" s="22"/>
      <c r="L48" s="22"/>
    </row>
    <row r="49" spans="1:12" ht="12.75">
      <c r="A49" s="124"/>
      <c r="B49" s="125"/>
      <c r="C49" s="125"/>
      <c r="D49" s="125"/>
      <c r="E49" s="126"/>
      <c r="F49" s="125"/>
      <c r="G49" s="125"/>
      <c r="H49" s="127"/>
      <c r="I49" s="128"/>
      <c r="J49" s="22"/>
      <c r="K49" s="22"/>
      <c r="L49" s="22"/>
    </row>
    <row r="50" spans="1:12" ht="12.75">
      <c r="A50" s="145" t="s">
        <v>363</v>
      </c>
      <c r="B50" s="148"/>
      <c r="C50" s="148"/>
      <c r="D50" s="149"/>
      <c r="E50" s="145" t="s">
        <v>364</v>
      </c>
      <c r="F50" s="148"/>
      <c r="G50" s="148"/>
      <c r="H50" s="140" t="s">
        <v>365</v>
      </c>
      <c r="I50" s="141"/>
      <c r="J50" s="22"/>
      <c r="K50" s="22"/>
      <c r="L50" s="22"/>
    </row>
    <row r="51" spans="1:12" ht="12.75">
      <c r="A51" s="129"/>
      <c r="B51" s="130"/>
      <c r="C51" s="130"/>
      <c r="D51" s="131"/>
      <c r="E51" s="131"/>
      <c r="F51" s="130"/>
      <c r="G51" s="131"/>
      <c r="H51" s="114"/>
      <c r="I51" s="132"/>
      <c r="J51" s="22"/>
      <c r="K51" s="22"/>
      <c r="L51" s="22"/>
    </row>
    <row r="52" spans="1:12" ht="12.75">
      <c r="A52" s="145" t="s">
        <v>366</v>
      </c>
      <c r="B52" s="148"/>
      <c r="C52" s="148"/>
      <c r="D52" s="149"/>
      <c r="E52" s="145" t="s">
        <v>367</v>
      </c>
      <c r="F52" s="148"/>
      <c r="G52" s="148"/>
      <c r="H52" s="140" t="s">
        <v>368</v>
      </c>
      <c r="I52" s="141"/>
      <c r="J52" s="22"/>
      <c r="K52" s="22"/>
      <c r="L52" s="22"/>
    </row>
    <row r="53" spans="1:12" ht="12.75">
      <c r="A53" s="129"/>
      <c r="B53" s="130"/>
      <c r="C53" s="130"/>
      <c r="D53" s="131"/>
      <c r="E53" s="131"/>
      <c r="F53" s="130"/>
      <c r="G53" s="131"/>
      <c r="H53" s="114"/>
      <c r="I53" s="132"/>
      <c r="J53" s="22"/>
      <c r="K53" s="22"/>
      <c r="L53" s="22"/>
    </row>
    <row r="54" spans="1:12" ht="12.75">
      <c r="A54" s="145" t="s">
        <v>369</v>
      </c>
      <c r="B54" s="148"/>
      <c r="C54" s="148"/>
      <c r="D54" s="149"/>
      <c r="E54" s="145" t="s">
        <v>370</v>
      </c>
      <c r="F54" s="148"/>
      <c r="G54" s="148"/>
      <c r="H54" s="140"/>
      <c r="I54" s="141"/>
      <c r="J54" s="22"/>
      <c r="K54" s="22"/>
      <c r="L54" s="22"/>
    </row>
    <row r="55" spans="1:12" ht="12.75">
      <c r="A55" s="124"/>
      <c r="B55" s="125"/>
      <c r="C55" s="125"/>
      <c r="D55" s="125"/>
      <c r="E55" s="126"/>
      <c r="F55" s="125"/>
      <c r="G55" s="125"/>
      <c r="H55" s="127"/>
      <c r="I55" s="128"/>
      <c r="J55" s="22"/>
      <c r="K55" s="22"/>
      <c r="L55" s="22"/>
    </row>
    <row r="56" spans="1:12" ht="12.75">
      <c r="A56" s="145" t="s">
        <v>387</v>
      </c>
      <c r="B56" s="148"/>
      <c r="C56" s="148"/>
      <c r="D56" s="149"/>
      <c r="E56" s="145" t="s">
        <v>345</v>
      </c>
      <c r="F56" s="148"/>
      <c r="G56" s="148"/>
      <c r="H56" s="140" t="s">
        <v>388</v>
      </c>
      <c r="I56" s="141"/>
      <c r="J56" s="22"/>
      <c r="K56" s="22"/>
      <c r="L56" s="22"/>
    </row>
    <row r="57" spans="1:12" ht="12.75">
      <c r="A57" s="129"/>
      <c r="B57" s="130"/>
      <c r="C57" s="130"/>
      <c r="D57" s="131"/>
      <c r="E57" s="131"/>
      <c r="F57" s="130"/>
      <c r="G57" s="131"/>
      <c r="H57" s="114"/>
      <c r="I57" s="132"/>
      <c r="J57" s="22"/>
      <c r="K57" s="22"/>
      <c r="L57" s="22"/>
    </row>
    <row r="58" spans="1:12" ht="12.75">
      <c r="A58" s="145" t="s">
        <v>371</v>
      </c>
      <c r="B58" s="148"/>
      <c r="C58" s="148"/>
      <c r="D58" s="149"/>
      <c r="E58" s="145" t="s">
        <v>372</v>
      </c>
      <c r="F58" s="148"/>
      <c r="G58" s="148"/>
      <c r="H58" s="140" t="s">
        <v>373</v>
      </c>
      <c r="I58" s="141"/>
      <c r="J58" s="22"/>
      <c r="K58" s="22"/>
      <c r="L58" s="22"/>
    </row>
    <row r="59" spans="1:12" ht="12.75">
      <c r="A59" s="129"/>
      <c r="B59" s="130"/>
      <c r="C59" s="130"/>
      <c r="D59" s="131"/>
      <c r="E59" s="131"/>
      <c r="F59" s="130"/>
      <c r="G59" s="131"/>
      <c r="H59" s="114"/>
      <c r="I59" s="132"/>
      <c r="J59" s="22"/>
      <c r="K59" s="22"/>
      <c r="L59" s="22"/>
    </row>
    <row r="60" spans="1:12" ht="12.75">
      <c r="A60" s="145" t="s">
        <v>374</v>
      </c>
      <c r="B60" s="148"/>
      <c r="C60" s="148"/>
      <c r="D60" s="149"/>
      <c r="E60" s="145" t="s">
        <v>375</v>
      </c>
      <c r="F60" s="148"/>
      <c r="G60" s="148"/>
      <c r="H60" s="140" t="s">
        <v>376</v>
      </c>
      <c r="I60" s="141"/>
      <c r="J60" s="22"/>
      <c r="K60" s="22"/>
      <c r="L60" s="22"/>
    </row>
    <row r="61" spans="1:12" ht="12.75">
      <c r="A61" s="124"/>
      <c r="B61" s="125"/>
      <c r="C61" s="125"/>
      <c r="D61" s="125"/>
      <c r="E61" s="126"/>
      <c r="F61" s="125"/>
      <c r="G61" s="125"/>
      <c r="H61" s="127"/>
      <c r="I61" s="128"/>
      <c r="J61" s="22"/>
      <c r="K61" s="22"/>
      <c r="L61" s="22"/>
    </row>
    <row r="62" spans="1:12" ht="12.75">
      <c r="A62" s="145" t="s">
        <v>377</v>
      </c>
      <c r="B62" s="148"/>
      <c r="C62" s="148"/>
      <c r="D62" s="149"/>
      <c r="E62" s="145" t="s">
        <v>378</v>
      </c>
      <c r="F62" s="148"/>
      <c r="G62" s="148"/>
      <c r="H62" s="140" t="s">
        <v>379</v>
      </c>
      <c r="I62" s="141"/>
      <c r="J62" s="22"/>
      <c r="K62" s="22"/>
      <c r="L62" s="22"/>
    </row>
    <row r="63" spans="1:12" ht="12.75">
      <c r="A63" s="129"/>
      <c r="B63" s="130"/>
      <c r="C63" s="130"/>
      <c r="D63" s="131"/>
      <c r="E63" s="131"/>
      <c r="F63" s="130"/>
      <c r="G63" s="131"/>
      <c r="H63" s="114"/>
      <c r="I63" s="132"/>
      <c r="J63" s="22"/>
      <c r="K63" s="22"/>
      <c r="L63" s="22"/>
    </row>
    <row r="64" spans="1:12" ht="12.75">
      <c r="A64" s="145" t="s">
        <v>380</v>
      </c>
      <c r="B64" s="148"/>
      <c r="C64" s="148"/>
      <c r="D64" s="149"/>
      <c r="E64" s="145" t="s">
        <v>381</v>
      </c>
      <c r="F64" s="148"/>
      <c r="G64" s="148"/>
      <c r="H64" s="140" t="s">
        <v>382</v>
      </c>
      <c r="I64" s="141"/>
      <c r="J64" s="22"/>
      <c r="K64" s="22"/>
      <c r="L64" s="22"/>
    </row>
    <row r="65" spans="1:12" ht="12.75">
      <c r="A65" s="129"/>
      <c r="B65" s="130"/>
      <c r="C65" s="130"/>
      <c r="D65" s="131"/>
      <c r="E65" s="131"/>
      <c r="F65" s="130"/>
      <c r="G65" s="131"/>
      <c r="H65" s="114"/>
      <c r="I65" s="132"/>
      <c r="J65" s="22"/>
      <c r="K65" s="22"/>
      <c r="L65" s="22"/>
    </row>
    <row r="66" spans="1:12" ht="12.75">
      <c r="A66" s="145" t="s">
        <v>390</v>
      </c>
      <c r="B66" s="148"/>
      <c r="C66" s="148"/>
      <c r="D66" s="149"/>
      <c r="E66" s="145" t="s">
        <v>345</v>
      </c>
      <c r="F66" s="148"/>
      <c r="G66" s="148"/>
      <c r="H66" s="163" t="s">
        <v>391</v>
      </c>
      <c r="I66" s="164"/>
      <c r="J66" s="22"/>
      <c r="K66" s="22"/>
      <c r="L66" s="22"/>
    </row>
    <row r="67" spans="1:12" ht="12.75">
      <c r="A67" s="59"/>
      <c r="B67" s="60"/>
      <c r="C67" s="60"/>
      <c r="D67" s="60"/>
      <c r="E67" s="59"/>
      <c r="F67" s="60"/>
      <c r="G67" s="60"/>
      <c r="H67" s="61"/>
      <c r="I67" s="62"/>
      <c r="J67" s="22"/>
      <c r="K67" s="22"/>
      <c r="L67" s="22"/>
    </row>
    <row r="68" spans="1:12" ht="12.75">
      <c r="A68" s="56"/>
      <c r="B68" s="56"/>
      <c r="C68" s="57"/>
      <c r="D68" s="58"/>
      <c r="E68" s="31"/>
      <c r="F68" s="57"/>
      <c r="G68" s="58"/>
      <c r="H68" s="31"/>
      <c r="I68" s="31"/>
      <c r="J68" s="22"/>
      <c r="K68" s="22"/>
      <c r="L68" s="22"/>
    </row>
    <row r="69" spans="1:12" ht="12.75">
      <c r="A69" s="63"/>
      <c r="B69" s="63"/>
      <c r="C69" s="63"/>
      <c r="D69" s="42"/>
      <c r="E69" s="42"/>
      <c r="F69" s="63"/>
      <c r="G69" s="42"/>
      <c r="H69" s="42"/>
      <c r="I69" s="42"/>
      <c r="J69" s="22"/>
      <c r="K69" s="22"/>
      <c r="L69" s="22"/>
    </row>
    <row r="70" spans="1:12" ht="12.75">
      <c r="A70" s="155" t="s">
        <v>277</v>
      </c>
      <c r="B70" s="156"/>
      <c r="C70" s="140"/>
      <c r="D70" s="141"/>
      <c r="E70" s="114"/>
      <c r="F70" s="145"/>
      <c r="G70" s="146"/>
      <c r="H70" s="146"/>
      <c r="I70" s="147"/>
      <c r="J70" s="22"/>
      <c r="K70" s="22"/>
      <c r="L70" s="22"/>
    </row>
    <row r="71" spans="1:12" ht="12.75">
      <c r="A71" s="56"/>
      <c r="B71" s="56"/>
      <c r="C71" s="170"/>
      <c r="D71" s="171"/>
      <c r="E71" s="115"/>
      <c r="F71" s="170"/>
      <c r="G71" s="172"/>
      <c r="H71" s="116"/>
      <c r="I71" s="117"/>
      <c r="J71" s="22"/>
      <c r="K71" s="22"/>
      <c r="L71" s="22"/>
    </row>
    <row r="72" spans="1:12" ht="12.75">
      <c r="A72" s="155" t="s">
        <v>278</v>
      </c>
      <c r="B72" s="156"/>
      <c r="C72" s="145" t="s">
        <v>335</v>
      </c>
      <c r="D72" s="159"/>
      <c r="E72" s="159"/>
      <c r="F72" s="159"/>
      <c r="G72" s="159"/>
      <c r="H72" s="159"/>
      <c r="I72" s="160"/>
      <c r="J72" s="22"/>
      <c r="K72" s="22"/>
      <c r="L72" s="22"/>
    </row>
    <row r="73" spans="1:12" ht="12.75">
      <c r="A73" s="40"/>
      <c r="B73" s="40"/>
      <c r="C73" s="64" t="s">
        <v>279</v>
      </c>
      <c r="D73" s="32"/>
      <c r="E73" s="32"/>
      <c r="F73" s="32"/>
      <c r="G73" s="32"/>
      <c r="H73" s="32"/>
      <c r="I73" s="32"/>
      <c r="J73" s="22"/>
      <c r="K73" s="22"/>
      <c r="L73" s="22"/>
    </row>
    <row r="74" spans="1:12" ht="12.75">
      <c r="A74" s="155" t="s">
        <v>280</v>
      </c>
      <c r="B74" s="156"/>
      <c r="C74" s="142" t="s">
        <v>389</v>
      </c>
      <c r="D74" s="143"/>
      <c r="E74" s="144"/>
      <c r="F74" s="32"/>
      <c r="G74" s="38" t="s">
        <v>281</v>
      </c>
      <c r="H74" s="157" t="s">
        <v>336</v>
      </c>
      <c r="I74" s="158"/>
      <c r="J74" s="22"/>
      <c r="K74" s="22"/>
      <c r="L74" s="22"/>
    </row>
    <row r="75" spans="1:12" ht="12.75">
      <c r="A75" s="40"/>
      <c r="B75" s="40"/>
      <c r="C75" s="64"/>
      <c r="D75" s="32"/>
      <c r="E75" s="32"/>
      <c r="F75" s="32"/>
      <c r="G75" s="32"/>
      <c r="H75" s="32"/>
      <c r="I75" s="32"/>
      <c r="J75" s="22"/>
      <c r="K75" s="22"/>
      <c r="L75" s="22"/>
    </row>
    <row r="76" spans="1:12" ht="12.75">
      <c r="A76" s="155" t="s">
        <v>266</v>
      </c>
      <c r="B76" s="156"/>
      <c r="C76" s="169" t="s">
        <v>330</v>
      </c>
      <c r="D76" s="165"/>
      <c r="E76" s="165"/>
      <c r="F76" s="165"/>
      <c r="G76" s="165"/>
      <c r="H76" s="165"/>
      <c r="I76" s="158"/>
      <c r="J76" s="22"/>
      <c r="K76" s="22"/>
      <c r="L76" s="22"/>
    </row>
    <row r="77" spans="1:12" ht="12.75">
      <c r="A77" s="40"/>
      <c r="B77" s="40"/>
      <c r="C77" s="32"/>
      <c r="D77" s="32"/>
      <c r="E77" s="32"/>
      <c r="F77" s="32"/>
      <c r="G77" s="32"/>
      <c r="H77" s="32"/>
      <c r="I77" s="32"/>
      <c r="J77" s="22"/>
      <c r="K77" s="22"/>
      <c r="L77" s="22"/>
    </row>
    <row r="78" spans="1:12" ht="12.75">
      <c r="A78" s="167" t="s">
        <v>282</v>
      </c>
      <c r="B78" s="168"/>
      <c r="C78" s="157" t="s">
        <v>337</v>
      </c>
      <c r="D78" s="165"/>
      <c r="E78" s="165"/>
      <c r="F78" s="165"/>
      <c r="G78" s="165"/>
      <c r="H78" s="165"/>
      <c r="I78" s="166"/>
      <c r="J78" s="22"/>
      <c r="K78" s="22"/>
      <c r="L78" s="22"/>
    </row>
    <row r="79" spans="1:12" ht="12.75">
      <c r="A79" s="65"/>
      <c r="B79" s="65"/>
      <c r="C79" s="152" t="s">
        <v>283</v>
      </c>
      <c r="D79" s="152"/>
      <c r="E79" s="152"/>
      <c r="F79" s="152"/>
      <c r="G79" s="152"/>
      <c r="H79" s="152"/>
      <c r="I79" s="67"/>
      <c r="J79" s="22"/>
      <c r="K79" s="22"/>
      <c r="L79" s="22"/>
    </row>
    <row r="80" spans="1:12" ht="12.75">
      <c r="A80" s="65"/>
      <c r="B80" s="65"/>
      <c r="C80" s="66"/>
      <c r="D80" s="66"/>
      <c r="E80" s="66"/>
      <c r="F80" s="66"/>
      <c r="G80" s="66"/>
      <c r="H80" s="66"/>
      <c r="I80" s="67"/>
      <c r="J80" s="22"/>
      <c r="K80" s="22"/>
      <c r="L80" s="22"/>
    </row>
    <row r="81" spans="1:12" ht="12.75">
      <c r="A81" s="65"/>
      <c r="B81" s="150" t="s">
        <v>284</v>
      </c>
      <c r="C81" s="151"/>
      <c r="D81" s="151"/>
      <c r="E81" s="151"/>
      <c r="F81" s="109"/>
      <c r="G81" s="109"/>
      <c r="H81" s="110"/>
      <c r="I81" s="110"/>
      <c r="J81" s="22"/>
      <c r="K81" s="22"/>
      <c r="L81" s="22"/>
    </row>
    <row r="82" spans="1:12" ht="12.75">
      <c r="A82" s="65"/>
      <c r="B82" s="111" t="s">
        <v>323</v>
      </c>
      <c r="C82" s="112"/>
      <c r="D82" s="112"/>
      <c r="E82" s="112"/>
      <c r="F82" s="112"/>
      <c r="G82" s="112"/>
      <c r="H82" s="139" t="s">
        <v>317</v>
      </c>
      <c r="I82" s="139"/>
      <c r="J82" s="22"/>
      <c r="K82" s="22"/>
      <c r="L82" s="22"/>
    </row>
    <row r="83" spans="1:12" ht="12.75">
      <c r="A83" s="65"/>
      <c r="B83" s="111" t="s">
        <v>318</v>
      </c>
      <c r="C83" s="112"/>
      <c r="D83" s="112"/>
      <c r="E83" s="112"/>
      <c r="F83" s="112"/>
      <c r="G83" s="112"/>
      <c r="H83" s="139"/>
      <c r="I83" s="139"/>
      <c r="J83" s="22"/>
      <c r="K83" s="22"/>
      <c r="L83" s="22"/>
    </row>
    <row r="84" spans="1:12" ht="12.75">
      <c r="A84" s="65"/>
      <c r="B84" s="111" t="s">
        <v>319</v>
      </c>
      <c r="C84" s="112"/>
      <c r="D84" s="112"/>
      <c r="E84" s="112"/>
      <c r="F84" s="112"/>
      <c r="G84" s="112"/>
      <c r="H84" s="139"/>
      <c r="I84" s="139"/>
      <c r="J84" s="22"/>
      <c r="K84" s="22"/>
      <c r="L84" s="22"/>
    </row>
    <row r="85" spans="1:12" ht="12.75">
      <c r="A85" s="65"/>
      <c r="B85" s="111" t="s">
        <v>320</v>
      </c>
      <c r="C85" s="113"/>
      <c r="D85" s="113"/>
      <c r="E85" s="113"/>
      <c r="F85" s="113"/>
      <c r="G85" s="113"/>
      <c r="H85" s="139"/>
      <c r="I85" s="139"/>
      <c r="J85" s="22"/>
      <c r="K85" s="22"/>
      <c r="L85" s="22"/>
    </row>
    <row r="86" spans="1:12" ht="12.75">
      <c r="A86" s="65"/>
      <c r="B86" s="111" t="s">
        <v>321</v>
      </c>
      <c r="C86" s="113"/>
      <c r="D86" s="113"/>
      <c r="E86" s="113"/>
      <c r="F86" s="113"/>
      <c r="G86" s="113"/>
      <c r="H86" s="139"/>
      <c r="I86" s="139"/>
      <c r="J86" s="22"/>
      <c r="K86" s="22"/>
      <c r="L86" s="22"/>
    </row>
    <row r="87" spans="1:12" ht="12.75">
      <c r="A87" s="65"/>
      <c r="B87" s="65"/>
      <c r="C87" s="66"/>
      <c r="D87" s="66"/>
      <c r="E87" s="66"/>
      <c r="F87" s="66"/>
      <c r="G87" s="66"/>
      <c r="H87" s="66"/>
      <c r="I87" s="67"/>
      <c r="J87" s="22"/>
      <c r="K87" s="22"/>
      <c r="L87" s="22"/>
    </row>
    <row r="88" spans="1:12" ht="13.5" thickBot="1">
      <c r="A88" s="68" t="s">
        <v>285</v>
      </c>
      <c r="B88" s="32"/>
      <c r="C88" s="32"/>
      <c r="D88" s="32"/>
      <c r="E88" s="32"/>
      <c r="F88" s="32"/>
      <c r="G88" s="69"/>
      <c r="H88" s="70"/>
      <c r="I88" s="69"/>
      <c r="J88" s="22"/>
      <c r="K88" s="22"/>
      <c r="L88" s="22"/>
    </row>
    <row r="89" spans="1:12" ht="12.75">
      <c r="A89" s="32"/>
      <c r="B89" s="32"/>
      <c r="C89" s="32"/>
      <c r="D89" s="32"/>
      <c r="E89" s="65" t="s">
        <v>286</v>
      </c>
      <c r="F89" s="22"/>
      <c r="G89" s="136" t="s">
        <v>287</v>
      </c>
      <c r="H89" s="137"/>
      <c r="I89" s="138"/>
      <c r="J89" s="22"/>
      <c r="K89" s="22"/>
      <c r="L89" s="22"/>
    </row>
    <row r="90" spans="1:12" ht="12.75">
      <c r="A90" s="71"/>
      <c r="B90" s="71"/>
      <c r="C90" s="37"/>
      <c r="D90" s="37"/>
      <c r="E90" s="37"/>
      <c r="F90" s="37"/>
      <c r="G90" s="153"/>
      <c r="H90" s="154"/>
      <c r="I90" s="37"/>
      <c r="J90" s="22"/>
      <c r="K90" s="22"/>
      <c r="L90" s="22"/>
    </row>
  </sheetData>
  <sheetProtection/>
  <protectedRanges>
    <protectedRange sqref="E2 H2 C26 I26 I24" name="Range1"/>
    <protectedRange sqref="C6:D6 C8:D8 C10:D10 C12:I12 C14:D14 F14:I14 C16:I16 C18:I18 C20:I20 C22:F22" name="Range1_1"/>
    <protectedRange sqref="C24:G24" name="Range1_2"/>
    <protectedRange sqref="A32:D32 A30:I30" name="Range1_1_1"/>
  </protectedRanges>
  <mergeCells count="109">
    <mergeCell ref="H30:I30"/>
    <mergeCell ref="D22:F22"/>
    <mergeCell ref="A24:B24"/>
    <mergeCell ref="C20:I20"/>
    <mergeCell ref="A22:B22"/>
    <mergeCell ref="A28:D28"/>
    <mergeCell ref="E28:G28"/>
    <mergeCell ref="C8:D8"/>
    <mergeCell ref="A30:D30"/>
    <mergeCell ref="G22:H22"/>
    <mergeCell ref="H28:I28"/>
    <mergeCell ref="A26:B26"/>
    <mergeCell ref="G26:H26"/>
    <mergeCell ref="D24:G24"/>
    <mergeCell ref="A18:B18"/>
    <mergeCell ref="C18:I18"/>
    <mergeCell ref="E30:G30"/>
    <mergeCell ref="A16:B16"/>
    <mergeCell ref="A20:B20"/>
    <mergeCell ref="A1:C1"/>
    <mergeCell ref="A4:I4"/>
    <mergeCell ref="A6:B6"/>
    <mergeCell ref="C6:D6"/>
    <mergeCell ref="E6:H8"/>
    <mergeCell ref="A8:B8"/>
    <mergeCell ref="A2:D2"/>
    <mergeCell ref="C16:I16"/>
    <mergeCell ref="A10:B11"/>
    <mergeCell ref="C10:D10"/>
    <mergeCell ref="A12:B12"/>
    <mergeCell ref="C12:I12"/>
    <mergeCell ref="A14:B14"/>
    <mergeCell ref="C14:D14"/>
    <mergeCell ref="F14:I14"/>
    <mergeCell ref="A32:D32"/>
    <mergeCell ref="H34:I34"/>
    <mergeCell ref="E32:G32"/>
    <mergeCell ref="H32:I32"/>
    <mergeCell ref="E34:G34"/>
    <mergeCell ref="A34:D34"/>
    <mergeCell ref="A36:D36"/>
    <mergeCell ref="E42:G42"/>
    <mergeCell ref="E46:G46"/>
    <mergeCell ref="H42:I42"/>
    <mergeCell ref="H44:I44"/>
    <mergeCell ref="A38:D38"/>
    <mergeCell ref="H36:I36"/>
    <mergeCell ref="H38:I38"/>
    <mergeCell ref="A62:D62"/>
    <mergeCell ref="A56:D56"/>
    <mergeCell ref="E56:G56"/>
    <mergeCell ref="A50:D50"/>
    <mergeCell ref="H46:I46"/>
    <mergeCell ref="H40:I40"/>
    <mergeCell ref="E40:G40"/>
    <mergeCell ref="E44:G44"/>
    <mergeCell ref="A42:D42"/>
    <mergeCell ref="A44:D44"/>
    <mergeCell ref="E54:G54"/>
    <mergeCell ref="E52:G52"/>
    <mergeCell ref="E50:G50"/>
    <mergeCell ref="C78:I78"/>
    <mergeCell ref="A76:B76"/>
    <mergeCell ref="A70:B70"/>
    <mergeCell ref="C70:D70"/>
    <mergeCell ref="A78:B78"/>
    <mergeCell ref="C76:I76"/>
    <mergeCell ref="C71:D71"/>
    <mergeCell ref="F71:G71"/>
    <mergeCell ref="H58:I58"/>
    <mergeCell ref="C72:I72"/>
    <mergeCell ref="E58:G58"/>
    <mergeCell ref="C35:D35"/>
    <mergeCell ref="F35:G35"/>
    <mergeCell ref="A52:D52"/>
    <mergeCell ref="E36:G36"/>
    <mergeCell ref="H66:I66"/>
    <mergeCell ref="H48:I48"/>
    <mergeCell ref="A48:D48"/>
    <mergeCell ref="E48:G48"/>
    <mergeCell ref="E38:G38"/>
    <mergeCell ref="A64:D64"/>
    <mergeCell ref="A54:D54"/>
    <mergeCell ref="A60:D60"/>
    <mergeCell ref="A58:D58"/>
    <mergeCell ref="E60:G60"/>
    <mergeCell ref="A46:D46"/>
    <mergeCell ref="E62:G62"/>
    <mergeCell ref="A40:D40"/>
    <mergeCell ref="G90:H90"/>
    <mergeCell ref="H50:I50"/>
    <mergeCell ref="A74:B74"/>
    <mergeCell ref="H74:I74"/>
    <mergeCell ref="A72:B72"/>
    <mergeCell ref="E64:G64"/>
    <mergeCell ref="H62:I62"/>
    <mergeCell ref="E66:G66"/>
    <mergeCell ref="H52:I52"/>
    <mergeCell ref="H64:I64"/>
    <mergeCell ref="G89:I89"/>
    <mergeCell ref="H82:I86"/>
    <mergeCell ref="H54:I54"/>
    <mergeCell ref="C74:E74"/>
    <mergeCell ref="F70:I70"/>
    <mergeCell ref="H56:I56"/>
    <mergeCell ref="A66:D66"/>
    <mergeCell ref="B81:E81"/>
    <mergeCell ref="C79:H79"/>
    <mergeCell ref="H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1">
      <selection activeCell="K49" sqref="K49"/>
    </sheetView>
  </sheetViews>
  <sheetFormatPr defaultColWidth="9.140625" defaultRowHeight="12.75"/>
  <cols>
    <col min="10" max="10" width="11.140625" style="0" customWidth="1"/>
    <col min="11" max="11" width="12.00390625" style="0" customWidth="1"/>
  </cols>
  <sheetData>
    <row r="1" spans="1:11" ht="12.75">
      <c r="A1" s="219" t="s">
        <v>159</v>
      </c>
      <c r="B1" s="220"/>
      <c r="C1" s="220"/>
      <c r="D1" s="220"/>
      <c r="E1" s="220"/>
      <c r="F1" s="220"/>
      <c r="G1" s="220"/>
      <c r="H1" s="220"/>
      <c r="I1" s="220"/>
      <c r="J1" s="220"/>
      <c r="K1" s="205"/>
    </row>
    <row r="2" spans="1:11" ht="12.75">
      <c r="A2" s="207" t="s">
        <v>392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21" t="s">
        <v>383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24" t="s">
        <v>61</v>
      </c>
      <c r="B5" s="225"/>
      <c r="C5" s="225"/>
      <c r="D5" s="225"/>
      <c r="E5" s="225"/>
      <c r="F5" s="225"/>
      <c r="G5" s="225"/>
      <c r="H5" s="226"/>
      <c r="I5" s="73" t="s">
        <v>288</v>
      </c>
      <c r="J5" s="74" t="s">
        <v>115</v>
      </c>
      <c r="K5" s="75" t="s">
        <v>116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7">
        <v>2</v>
      </c>
      <c r="J6" s="76">
        <v>3</v>
      </c>
      <c r="K6" s="76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62</v>
      </c>
      <c r="B8" s="214"/>
      <c r="C8" s="214"/>
      <c r="D8" s="214"/>
      <c r="E8" s="214"/>
      <c r="F8" s="214"/>
      <c r="G8" s="214"/>
      <c r="H8" s="215"/>
      <c r="I8" s="6">
        <v>1</v>
      </c>
      <c r="J8" s="11"/>
      <c r="K8" s="11"/>
    </row>
    <row r="9" spans="1:11" ht="12.75">
      <c r="A9" s="216" t="s">
        <v>13</v>
      </c>
      <c r="B9" s="217"/>
      <c r="C9" s="217"/>
      <c r="D9" s="217"/>
      <c r="E9" s="217"/>
      <c r="F9" s="217"/>
      <c r="G9" s="217"/>
      <c r="H9" s="218"/>
      <c r="I9" s="4">
        <v>2</v>
      </c>
      <c r="J9" s="12">
        <f>J10+J17+J27+J36+J40</f>
        <v>677915774</v>
      </c>
      <c r="K9" s="12">
        <f>K10+K17+K27+K36+K40</f>
        <v>459613585</v>
      </c>
    </row>
    <row r="10" spans="1:11" ht="12.75">
      <c r="A10" s="201" t="s">
        <v>213</v>
      </c>
      <c r="B10" s="202"/>
      <c r="C10" s="202"/>
      <c r="D10" s="202"/>
      <c r="E10" s="202"/>
      <c r="F10" s="202"/>
      <c r="G10" s="202"/>
      <c r="H10" s="203"/>
      <c r="I10" s="4">
        <v>3</v>
      </c>
      <c r="J10" s="12">
        <f>SUM(J11:J16)</f>
        <v>10041147</v>
      </c>
      <c r="K10" s="12">
        <f>SUM(K11:K16)</f>
        <v>8593358</v>
      </c>
    </row>
    <row r="11" spans="1:11" ht="12.75">
      <c r="A11" s="201" t="s">
        <v>117</v>
      </c>
      <c r="B11" s="202"/>
      <c r="C11" s="202"/>
      <c r="D11" s="202"/>
      <c r="E11" s="202"/>
      <c r="F11" s="202"/>
      <c r="G11" s="202"/>
      <c r="H11" s="203"/>
      <c r="I11" s="4">
        <v>4</v>
      </c>
      <c r="J11" s="13"/>
      <c r="K11" s="13"/>
    </row>
    <row r="12" spans="1:11" ht="12.75">
      <c r="A12" s="201" t="s">
        <v>14</v>
      </c>
      <c r="B12" s="202"/>
      <c r="C12" s="202"/>
      <c r="D12" s="202"/>
      <c r="E12" s="202"/>
      <c r="F12" s="202"/>
      <c r="G12" s="202"/>
      <c r="H12" s="203"/>
      <c r="I12" s="4">
        <v>5</v>
      </c>
      <c r="J12" s="13">
        <v>3704817</v>
      </c>
      <c r="K12" s="13">
        <v>2984536</v>
      </c>
    </row>
    <row r="13" spans="1:11" ht="12.75">
      <c r="A13" s="201" t="s">
        <v>118</v>
      </c>
      <c r="B13" s="202"/>
      <c r="C13" s="202"/>
      <c r="D13" s="202"/>
      <c r="E13" s="202"/>
      <c r="F13" s="202"/>
      <c r="G13" s="202"/>
      <c r="H13" s="203"/>
      <c r="I13" s="4">
        <v>6</v>
      </c>
      <c r="J13" s="13">
        <v>3742903</v>
      </c>
      <c r="K13" s="13">
        <v>3015395</v>
      </c>
    </row>
    <row r="14" spans="1:11" ht="12.75">
      <c r="A14" s="201" t="s">
        <v>216</v>
      </c>
      <c r="B14" s="202"/>
      <c r="C14" s="202"/>
      <c r="D14" s="202"/>
      <c r="E14" s="202"/>
      <c r="F14" s="202"/>
      <c r="G14" s="202"/>
      <c r="H14" s="203"/>
      <c r="I14" s="4">
        <v>7</v>
      </c>
      <c r="J14" s="13"/>
      <c r="K14" s="13"/>
    </row>
    <row r="15" spans="1:11" ht="12.75">
      <c r="A15" s="201" t="s">
        <v>217</v>
      </c>
      <c r="B15" s="202"/>
      <c r="C15" s="202"/>
      <c r="D15" s="202"/>
      <c r="E15" s="202"/>
      <c r="F15" s="202"/>
      <c r="G15" s="202"/>
      <c r="H15" s="203"/>
      <c r="I15" s="4">
        <v>8</v>
      </c>
      <c r="J15" s="13">
        <v>2593427</v>
      </c>
      <c r="K15" s="13">
        <v>2593427</v>
      </c>
    </row>
    <row r="16" spans="1:11" ht="12.75">
      <c r="A16" s="201" t="s">
        <v>218</v>
      </c>
      <c r="B16" s="202"/>
      <c r="C16" s="202"/>
      <c r="D16" s="202"/>
      <c r="E16" s="202"/>
      <c r="F16" s="202"/>
      <c r="G16" s="202"/>
      <c r="H16" s="203"/>
      <c r="I16" s="4">
        <v>9</v>
      </c>
      <c r="J16" s="13"/>
      <c r="K16" s="13"/>
    </row>
    <row r="17" spans="1:11" ht="12.75">
      <c r="A17" s="201" t="s">
        <v>214</v>
      </c>
      <c r="B17" s="202"/>
      <c r="C17" s="202"/>
      <c r="D17" s="202"/>
      <c r="E17" s="202"/>
      <c r="F17" s="202"/>
      <c r="G17" s="202"/>
      <c r="H17" s="203"/>
      <c r="I17" s="4">
        <v>10</v>
      </c>
      <c r="J17" s="12">
        <f>SUM(J18:J26)</f>
        <v>586065990</v>
      </c>
      <c r="K17" s="12">
        <f>SUM(K18:K26)</f>
        <v>394390805</v>
      </c>
    </row>
    <row r="18" spans="1:11" ht="12.75">
      <c r="A18" s="201" t="s">
        <v>219</v>
      </c>
      <c r="B18" s="202"/>
      <c r="C18" s="202"/>
      <c r="D18" s="202"/>
      <c r="E18" s="202"/>
      <c r="F18" s="202"/>
      <c r="G18" s="202"/>
      <c r="H18" s="203"/>
      <c r="I18" s="4">
        <v>11</v>
      </c>
      <c r="J18" s="13">
        <v>139810350</v>
      </c>
      <c r="K18" s="13">
        <v>102793895</v>
      </c>
    </row>
    <row r="19" spans="1:11" ht="12.75">
      <c r="A19" s="201" t="s">
        <v>255</v>
      </c>
      <c r="B19" s="202"/>
      <c r="C19" s="202"/>
      <c r="D19" s="202"/>
      <c r="E19" s="202"/>
      <c r="F19" s="202"/>
      <c r="G19" s="202"/>
      <c r="H19" s="203"/>
      <c r="I19" s="4">
        <v>12</v>
      </c>
      <c r="J19" s="13">
        <v>315811167</v>
      </c>
      <c r="K19" s="13">
        <v>109932086</v>
      </c>
    </row>
    <row r="20" spans="1:11" ht="12.75">
      <c r="A20" s="201" t="s">
        <v>220</v>
      </c>
      <c r="B20" s="202"/>
      <c r="C20" s="202"/>
      <c r="D20" s="202"/>
      <c r="E20" s="202"/>
      <c r="F20" s="202"/>
      <c r="G20" s="202"/>
      <c r="H20" s="203"/>
      <c r="I20" s="4">
        <v>13</v>
      </c>
      <c r="J20" s="13">
        <v>14079948</v>
      </c>
      <c r="K20" s="13">
        <v>5899452</v>
      </c>
    </row>
    <row r="21" spans="1:11" ht="12.75">
      <c r="A21" s="201" t="s">
        <v>27</v>
      </c>
      <c r="B21" s="202"/>
      <c r="C21" s="202"/>
      <c r="D21" s="202"/>
      <c r="E21" s="202"/>
      <c r="F21" s="202"/>
      <c r="G21" s="202"/>
      <c r="H21" s="203"/>
      <c r="I21" s="4">
        <v>14</v>
      </c>
      <c r="J21" s="13">
        <v>5290742</v>
      </c>
      <c r="K21" s="13">
        <v>4274678</v>
      </c>
    </row>
    <row r="22" spans="1:11" ht="12.75">
      <c r="A22" s="201" t="s">
        <v>28</v>
      </c>
      <c r="B22" s="202"/>
      <c r="C22" s="202"/>
      <c r="D22" s="202"/>
      <c r="E22" s="202"/>
      <c r="F22" s="202"/>
      <c r="G22" s="202"/>
      <c r="H22" s="203"/>
      <c r="I22" s="4">
        <v>15</v>
      </c>
      <c r="J22" s="13"/>
      <c r="K22" s="13"/>
    </row>
    <row r="23" spans="1:11" ht="12.75">
      <c r="A23" s="201" t="s">
        <v>74</v>
      </c>
      <c r="B23" s="202"/>
      <c r="C23" s="202"/>
      <c r="D23" s="202"/>
      <c r="E23" s="202"/>
      <c r="F23" s="202"/>
      <c r="G23" s="202"/>
      <c r="H23" s="203"/>
      <c r="I23" s="4">
        <v>16</v>
      </c>
      <c r="J23" s="13">
        <v>104095</v>
      </c>
      <c r="K23" s="13">
        <v>108895</v>
      </c>
    </row>
    <row r="24" spans="1:11" ht="12.75">
      <c r="A24" s="201" t="s">
        <v>75</v>
      </c>
      <c r="B24" s="202"/>
      <c r="C24" s="202"/>
      <c r="D24" s="202"/>
      <c r="E24" s="202"/>
      <c r="F24" s="202"/>
      <c r="G24" s="202"/>
      <c r="H24" s="203"/>
      <c r="I24" s="4">
        <v>17</v>
      </c>
      <c r="J24" s="13">
        <v>28936414</v>
      </c>
      <c r="K24" s="13">
        <v>28676181</v>
      </c>
    </row>
    <row r="25" spans="1:11" ht="12.75">
      <c r="A25" s="201" t="s">
        <v>76</v>
      </c>
      <c r="B25" s="202"/>
      <c r="C25" s="202"/>
      <c r="D25" s="202"/>
      <c r="E25" s="202"/>
      <c r="F25" s="202"/>
      <c r="G25" s="202"/>
      <c r="H25" s="203"/>
      <c r="I25" s="4">
        <v>18</v>
      </c>
      <c r="J25" s="13">
        <v>364625</v>
      </c>
      <c r="K25" s="13">
        <v>364625</v>
      </c>
    </row>
    <row r="26" spans="1:11" ht="12.75">
      <c r="A26" s="201" t="s">
        <v>77</v>
      </c>
      <c r="B26" s="202"/>
      <c r="C26" s="202"/>
      <c r="D26" s="202"/>
      <c r="E26" s="202"/>
      <c r="F26" s="202"/>
      <c r="G26" s="202"/>
      <c r="H26" s="203"/>
      <c r="I26" s="4">
        <v>19</v>
      </c>
      <c r="J26" s="13">
        <v>81668649</v>
      </c>
      <c r="K26" s="13">
        <v>142340993</v>
      </c>
    </row>
    <row r="27" spans="1:11" ht="12.75">
      <c r="A27" s="201" t="s">
        <v>198</v>
      </c>
      <c r="B27" s="202"/>
      <c r="C27" s="202"/>
      <c r="D27" s="202"/>
      <c r="E27" s="202"/>
      <c r="F27" s="202"/>
      <c r="G27" s="202"/>
      <c r="H27" s="203"/>
      <c r="I27" s="4">
        <v>20</v>
      </c>
      <c r="J27" s="12">
        <f>SUM(J28:J35)</f>
        <v>79654077</v>
      </c>
      <c r="K27" s="12">
        <f>SUM(K28:K35)</f>
        <v>54340353</v>
      </c>
    </row>
    <row r="28" spans="1:11" ht="12.75">
      <c r="A28" s="201" t="s">
        <v>78</v>
      </c>
      <c r="B28" s="202"/>
      <c r="C28" s="202"/>
      <c r="D28" s="202"/>
      <c r="E28" s="202"/>
      <c r="F28" s="202"/>
      <c r="G28" s="202"/>
      <c r="H28" s="203"/>
      <c r="I28" s="4">
        <v>21</v>
      </c>
      <c r="J28" s="13"/>
      <c r="K28" s="13"/>
    </row>
    <row r="29" spans="1:11" ht="12.75">
      <c r="A29" s="201" t="s">
        <v>79</v>
      </c>
      <c r="B29" s="202"/>
      <c r="C29" s="202"/>
      <c r="D29" s="202"/>
      <c r="E29" s="202"/>
      <c r="F29" s="202"/>
      <c r="G29" s="202"/>
      <c r="H29" s="203"/>
      <c r="I29" s="4">
        <v>22</v>
      </c>
      <c r="J29" s="13"/>
      <c r="K29" s="13"/>
    </row>
    <row r="30" spans="1:11" ht="12.75">
      <c r="A30" s="201" t="s">
        <v>80</v>
      </c>
      <c r="B30" s="202"/>
      <c r="C30" s="202"/>
      <c r="D30" s="202"/>
      <c r="E30" s="202"/>
      <c r="F30" s="202"/>
      <c r="G30" s="202"/>
      <c r="H30" s="203"/>
      <c r="I30" s="4">
        <v>23</v>
      </c>
      <c r="J30" s="13">
        <v>27597</v>
      </c>
      <c r="K30" s="13">
        <v>153413</v>
      </c>
    </row>
    <row r="31" spans="1:11" ht="12.75">
      <c r="A31" s="201" t="s">
        <v>85</v>
      </c>
      <c r="B31" s="202"/>
      <c r="C31" s="202"/>
      <c r="D31" s="202"/>
      <c r="E31" s="202"/>
      <c r="F31" s="202"/>
      <c r="G31" s="202"/>
      <c r="H31" s="203"/>
      <c r="I31" s="4">
        <v>24</v>
      </c>
      <c r="J31" s="13"/>
      <c r="K31" s="13"/>
    </row>
    <row r="32" spans="1:11" ht="12.75">
      <c r="A32" s="201" t="s">
        <v>86</v>
      </c>
      <c r="B32" s="202"/>
      <c r="C32" s="202"/>
      <c r="D32" s="202"/>
      <c r="E32" s="202"/>
      <c r="F32" s="202"/>
      <c r="G32" s="202"/>
      <c r="H32" s="203"/>
      <c r="I32" s="4">
        <v>25</v>
      </c>
      <c r="J32" s="13"/>
      <c r="K32" s="13">
        <v>2151439</v>
      </c>
    </row>
    <row r="33" spans="1:11" ht="12.75">
      <c r="A33" s="201" t="s">
        <v>87</v>
      </c>
      <c r="B33" s="202"/>
      <c r="C33" s="202"/>
      <c r="D33" s="202"/>
      <c r="E33" s="202"/>
      <c r="F33" s="202"/>
      <c r="G33" s="202"/>
      <c r="H33" s="203"/>
      <c r="I33" s="4">
        <v>26</v>
      </c>
      <c r="J33" s="13">
        <v>2540394</v>
      </c>
      <c r="K33" s="13">
        <v>1385484</v>
      </c>
    </row>
    <row r="34" spans="1:11" ht="12.75">
      <c r="A34" s="201" t="s">
        <v>81</v>
      </c>
      <c r="B34" s="202"/>
      <c r="C34" s="202"/>
      <c r="D34" s="202"/>
      <c r="E34" s="202"/>
      <c r="F34" s="202"/>
      <c r="G34" s="202"/>
      <c r="H34" s="203"/>
      <c r="I34" s="4">
        <v>27</v>
      </c>
      <c r="J34" s="13">
        <v>15700397</v>
      </c>
      <c r="K34" s="13">
        <v>4478131</v>
      </c>
    </row>
    <row r="35" spans="1:11" ht="12.75">
      <c r="A35" s="201" t="s">
        <v>190</v>
      </c>
      <c r="B35" s="202"/>
      <c r="C35" s="202"/>
      <c r="D35" s="202"/>
      <c r="E35" s="202"/>
      <c r="F35" s="202"/>
      <c r="G35" s="202"/>
      <c r="H35" s="203"/>
      <c r="I35" s="4">
        <v>28</v>
      </c>
      <c r="J35" s="13">
        <v>61385689</v>
      </c>
      <c r="K35" s="13">
        <v>46171886</v>
      </c>
    </row>
    <row r="36" spans="1:11" ht="12.75">
      <c r="A36" s="201" t="s">
        <v>191</v>
      </c>
      <c r="B36" s="202"/>
      <c r="C36" s="202"/>
      <c r="D36" s="202"/>
      <c r="E36" s="202"/>
      <c r="F36" s="202"/>
      <c r="G36" s="202"/>
      <c r="H36" s="203"/>
      <c r="I36" s="4">
        <v>29</v>
      </c>
      <c r="J36" s="12">
        <f>SUM(J37:J39)</f>
        <v>2154560</v>
      </c>
      <c r="K36" s="12">
        <f>SUM(K37:K39)</f>
        <v>2289069</v>
      </c>
    </row>
    <row r="37" spans="1:11" ht="12.75">
      <c r="A37" s="201" t="s">
        <v>82</v>
      </c>
      <c r="B37" s="202"/>
      <c r="C37" s="202"/>
      <c r="D37" s="202"/>
      <c r="E37" s="202"/>
      <c r="F37" s="202"/>
      <c r="G37" s="202"/>
      <c r="H37" s="203"/>
      <c r="I37" s="4">
        <v>30</v>
      </c>
      <c r="J37" s="13"/>
      <c r="K37" s="13"/>
    </row>
    <row r="38" spans="1:11" ht="12.75">
      <c r="A38" s="201" t="s">
        <v>83</v>
      </c>
      <c r="B38" s="202"/>
      <c r="C38" s="202"/>
      <c r="D38" s="202"/>
      <c r="E38" s="202"/>
      <c r="F38" s="202"/>
      <c r="G38" s="202"/>
      <c r="H38" s="203"/>
      <c r="I38" s="4">
        <v>31</v>
      </c>
      <c r="J38" s="13">
        <v>2154560</v>
      </c>
      <c r="K38" s="13">
        <v>2289069</v>
      </c>
    </row>
    <row r="39" spans="1:11" ht="12.75">
      <c r="A39" s="201" t="s">
        <v>84</v>
      </c>
      <c r="B39" s="202"/>
      <c r="C39" s="202"/>
      <c r="D39" s="202"/>
      <c r="E39" s="202"/>
      <c r="F39" s="202"/>
      <c r="G39" s="202"/>
      <c r="H39" s="203"/>
      <c r="I39" s="4">
        <v>32</v>
      </c>
      <c r="J39" s="13"/>
      <c r="K39" s="13"/>
    </row>
    <row r="40" spans="1:11" ht="12.75">
      <c r="A40" s="201" t="s">
        <v>192</v>
      </c>
      <c r="B40" s="202"/>
      <c r="C40" s="202"/>
      <c r="D40" s="202"/>
      <c r="E40" s="202"/>
      <c r="F40" s="202"/>
      <c r="G40" s="202"/>
      <c r="H40" s="203"/>
      <c r="I40" s="4">
        <v>33</v>
      </c>
      <c r="J40" s="13"/>
      <c r="K40" s="13"/>
    </row>
    <row r="41" spans="1:11" ht="12.75">
      <c r="A41" s="216" t="s">
        <v>248</v>
      </c>
      <c r="B41" s="217"/>
      <c r="C41" s="217"/>
      <c r="D41" s="217"/>
      <c r="E41" s="217"/>
      <c r="F41" s="217"/>
      <c r="G41" s="217"/>
      <c r="H41" s="218"/>
      <c r="I41" s="4">
        <v>34</v>
      </c>
      <c r="J41" s="12">
        <f>J42+J50+J57+J65</f>
        <v>319886600</v>
      </c>
      <c r="K41" s="12">
        <f>K42+K50+K57+K65</f>
        <v>435355059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4">
        <v>35</v>
      </c>
      <c r="J42" s="12">
        <f>SUM(J43:J49)</f>
        <v>91639332</v>
      </c>
      <c r="K42" s="12">
        <f>SUM(K43:K49)</f>
        <v>339197756</v>
      </c>
    </row>
    <row r="43" spans="1:11" ht="12.75">
      <c r="A43" s="201" t="s">
        <v>123</v>
      </c>
      <c r="B43" s="202"/>
      <c r="C43" s="202"/>
      <c r="D43" s="202"/>
      <c r="E43" s="202"/>
      <c r="F43" s="202"/>
      <c r="G43" s="202"/>
      <c r="H43" s="203"/>
      <c r="I43" s="4">
        <v>36</v>
      </c>
      <c r="J43" s="13">
        <v>114054</v>
      </c>
      <c r="K43" s="13">
        <v>80060</v>
      </c>
    </row>
    <row r="44" spans="1:11" ht="12.75">
      <c r="A44" s="201" t="s">
        <v>124</v>
      </c>
      <c r="B44" s="202"/>
      <c r="C44" s="202"/>
      <c r="D44" s="202"/>
      <c r="E44" s="202"/>
      <c r="F44" s="202"/>
      <c r="G44" s="202"/>
      <c r="H44" s="203"/>
      <c r="I44" s="4">
        <v>37</v>
      </c>
      <c r="J44" s="13">
        <v>86466341</v>
      </c>
      <c r="K44" s="13">
        <v>86777746</v>
      </c>
    </row>
    <row r="45" spans="1:11" ht="12.75">
      <c r="A45" s="201" t="s">
        <v>88</v>
      </c>
      <c r="B45" s="202"/>
      <c r="C45" s="202"/>
      <c r="D45" s="202"/>
      <c r="E45" s="202"/>
      <c r="F45" s="202"/>
      <c r="G45" s="202"/>
      <c r="H45" s="203"/>
      <c r="I45" s="4">
        <v>38</v>
      </c>
      <c r="J45" s="13">
        <v>2646935</v>
      </c>
      <c r="K45" s="13">
        <v>629512</v>
      </c>
    </row>
    <row r="46" spans="1:11" ht="12.75">
      <c r="A46" s="201" t="s">
        <v>89</v>
      </c>
      <c r="B46" s="202"/>
      <c r="C46" s="202"/>
      <c r="D46" s="202"/>
      <c r="E46" s="202"/>
      <c r="F46" s="202"/>
      <c r="G46" s="202"/>
      <c r="H46" s="203"/>
      <c r="I46" s="4">
        <v>39</v>
      </c>
      <c r="J46" s="13">
        <v>1404378</v>
      </c>
      <c r="K46" s="13">
        <v>592963</v>
      </c>
    </row>
    <row r="47" spans="1:11" ht="12.75">
      <c r="A47" s="201" t="s">
        <v>90</v>
      </c>
      <c r="B47" s="202"/>
      <c r="C47" s="202"/>
      <c r="D47" s="202"/>
      <c r="E47" s="202"/>
      <c r="F47" s="202"/>
      <c r="G47" s="202"/>
      <c r="H47" s="203"/>
      <c r="I47" s="4">
        <v>40</v>
      </c>
      <c r="J47" s="13">
        <v>1007624</v>
      </c>
      <c r="K47" s="13">
        <v>1007624</v>
      </c>
    </row>
    <row r="48" spans="1:11" ht="12.75">
      <c r="A48" s="201" t="s">
        <v>91</v>
      </c>
      <c r="B48" s="202"/>
      <c r="C48" s="202"/>
      <c r="D48" s="202"/>
      <c r="E48" s="202"/>
      <c r="F48" s="202"/>
      <c r="G48" s="202"/>
      <c r="H48" s="203"/>
      <c r="I48" s="4">
        <v>41</v>
      </c>
      <c r="J48" s="13"/>
      <c r="K48" s="13">
        <v>250109851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4">
        <v>42</v>
      </c>
      <c r="J49" s="13"/>
      <c r="K49" s="13"/>
    </row>
    <row r="50" spans="1:11" ht="12.75">
      <c r="A50" s="201" t="s">
        <v>104</v>
      </c>
      <c r="B50" s="202"/>
      <c r="C50" s="202"/>
      <c r="D50" s="202"/>
      <c r="E50" s="202"/>
      <c r="F50" s="202"/>
      <c r="G50" s="202"/>
      <c r="H50" s="203"/>
      <c r="I50" s="4">
        <v>43</v>
      </c>
      <c r="J50" s="12">
        <f>SUM(J51:J56)</f>
        <v>146014229</v>
      </c>
      <c r="K50" s="12">
        <f>SUM(K51:K56)</f>
        <v>85068351</v>
      </c>
    </row>
    <row r="51" spans="1:11" ht="12.75">
      <c r="A51" s="201" t="s">
        <v>208</v>
      </c>
      <c r="B51" s="202"/>
      <c r="C51" s="202"/>
      <c r="D51" s="202"/>
      <c r="E51" s="202"/>
      <c r="F51" s="202"/>
      <c r="G51" s="202"/>
      <c r="H51" s="203"/>
      <c r="I51" s="4">
        <v>44</v>
      </c>
      <c r="J51" s="13">
        <v>372153</v>
      </c>
      <c r="K51" s="13">
        <v>259038</v>
      </c>
    </row>
    <row r="52" spans="1:11" ht="12.75">
      <c r="A52" s="201" t="s">
        <v>209</v>
      </c>
      <c r="B52" s="202"/>
      <c r="C52" s="202"/>
      <c r="D52" s="202"/>
      <c r="E52" s="202"/>
      <c r="F52" s="202"/>
      <c r="G52" s="202"/>
      <c r="H52" s="203"/>
      <c r="I52" s="4">
        <v>45</v>
      </c>
      <c r="J52" s="13">
        <v>90353702</v>
      </c>
      <c r="K52" s="13">
        <v>76537318</v>
      </c>
    </row>
    <row r="53" spans="1:11" ht="12.75">
      <c r="A53" s="201" t="s">
        <v>210</v>
      </c>
      <c r="B53" s="202"/>
      <c r="C53" s="202"/>
      <c r="D53" s="202"/>
      <c r="E53" s="202"/>
      <c r="F53" s="202"/>
      <c r="G53" s="202"/>
      <c r="H53" s="203"/>
      <c r="I53" s="4">
        <v>46</v>
      </c>
      <c r="J53" s="13">
        <v>146963</v>
      </c>
      <c r="K53" s="13"/>
    </row>
    <row r="54" spans="1:11" ht="12.75">
      <c r="A54" s="201" t="s">
        <v>211</v>
      </c>
      <c r="B54" s="202"/>
      <c r="C54" s="202"/>
      <c r="D54" s="202"/>
      <c r="E54" s="202"/>
      <c r="F54" s="202"/>
      <c r="G54" s="202"/>
      <c r="H54" s="203"/>
      <c r="I54" s="4">
        <v>47</v>
      </c>
      <c r="J54" s="13">
        <v>862460</v>
      </c>
      <c r="K54" s="13">
        <v>782892</v>
      </c>
    </row>
    <row r="55" spans="1:11" ht="12.75">
      <c r="A55" s="201" t="s">
        <v>10</v>
      </c>
      <c r="B55" s="202"/>
      <c r="C55" s="202"/>
      <c r="D55" s="202"/>
      <c r="E55" s="202"/>
      <c r="F55" s="202"/>
      <c r="G55" s="202"/>
      <c r="H55" s="203"/>
      <c r="I55" s="4">
        <v>48</v>
      </c>
      <c r="J55" s="13">
        <v>6746205</v>
      </c>
      <c r="K55" s="13">
        <v>2755778</v>
      </c>
    </row>
    <row r="56" spans="1:11" ht="12.75">
      <c r="A56" s="201" t="s">
        <v>11</v>
      </c>
      <c r="B56" s="202"/>
      <c r="C56" s="202"/>
      <c r="D56" s="202"/>
      <c r="E56" s="202"/>
      <c r="F56" s="202"/>
      <c r="G56" s="202"/>
      <c r="H56" s="203"/>
      <c r="I56" s="4">
        <v>49</v>
      </c>
      <c r="J56" s="13">
        <v>47532746</v>
      </c>
      <c r="K56" s="13">
        <v>4733325</v>
      </c>
    </row>
    <row r="57" spans="1:11" ht="12.75">
      <c r="A57" s="201" t="s">
        <v>105</v>
      </c>
      <c r="B57" s="202"/>
      <c r="C57" s="202"/>
      <c r="D57" s="202"/>
      <c r="E57" s="202"/>
      <c r="F57" s="202"/>
      <c r="G57" s="202"/>
      <c r="H57" s="203"/>
      <c r="I57" s="4">
        <v>50</v>
      </c>
      <c r="J57" s="12">
        <f>SUM(J58:J64)</f>
        <v>79698058</v>
      </c>
      <c r="K57" s="12">
        <f>SUM(K58:K64)</f>
        <v>5443683</v>
      </c>
    </row>
    <row r="58" spans="1:11" ht="12.75">
      <c r="A58" s="201" t="s">
        <v>78</v>
      </c>
      <c r="B58" s="202"/>
      <c r="C58" s="202"/>
      <c r="D58" s="202"/>
      <c r="E58" s="202"/>
      <c r="F58" s="202"/>
      <c r="G58" s="202"/>
      <c r="H58" s="203"/>
      <c r="I58" s="4">
        <v>51</v>
      </c>
      <c r="J58" s="13"/>
      <c r="K58" s="13"/>
    </row>
    <row r="59" spans="1:11" ht="12.75">
      <c r="A59" s="201" t="s">
        <v>79</v>
      </c>
      <c r="B59" s="202"/>
      <c r="C59" s="202"/>
      <c r="D59" s="202"/>
      <c r="E59" s="202"/>
      <c r="F59" s="202"/>
      <c r="G59" s="202"/>
      <c r="H59" s="203"/>
      <c r="I59" s="4">
        <v>52</v>
      </c>
      <c r="J59" s="13"/>
      <c r="K59" s="13"/>
    </row>
    <row r="60" spans="1:11" ht="12.75">
      <c r="A60" s="201" t="s">
        <v>250</v>
      </c>
      <c r="B60" s="202"/>
      <c r="C60" s="202"/>
      <c r="D60" s="202"/>
      <c r="E60" s="202"/>
      <c r="F60" s="202"/>
      <c r="G60" s="202"/>
      <c r="H60" s="203"/>
      <c r="I60" s="4">
        <v>53</v>
      </c>
      <c r="J60" s="13"/>
      <c r="K60" s="13"/>
    </row>
    <row r="61" spans="1:11" ht="12.75">
      <c r="A61" s="201" t="s">
        <v>85</v>
      </c>
      <c r="B61" s="202"/>
      <c r="C61" s="202"/>
      <c r="D61" s="202"/>
      <c r="E61" s="202"/>
      <c r="F61" s="202"/>
      <c r="G61" s="202"/>
      <c r="H61" s="203"/>
      <c r="I61" s="4">
        <v>54</v>
      </c>
      <c r="J61" s="13">
        <v>72441725</v>
      </c>
      <c r="K61" s="13"/>
    </row>
    <row r="62" spans="1:11" ht="12.75">
      <c r="A62" s="201" t="s">
        <v>86</v>
      </c>
      <c r="B62" s="202"/>
      <c r="C62" s="202"/>
      <c r="D62" s="202"/>
      <c r="E62" s="202"/>
      <c r="F62" s="202"/>
      <c r="G62" s="202"/>
      <c r="H62" s="203"/>
      <c r="I62" s="4">
        <v>55</v>
      </c>
      <c r="J62" s="13"/>
      <c r="K62" s="13"/>
    </row>
    <row r="63" spans="1:11" ht="12.75">
      <c r="A63" s="201" t="s">
        <v>87</v>
      </c>
      <c r="B63" s="202"/>
      <c r="C63" s="202"/>
      <c r="D63" s="202"/>
      <c r="E63" s="202"/>
      <c r="F63" s="202"/>
      <c r="G63" s="202"/>
      <c r="H63" s="203"/>
      <c r="I63" s="4">
        <v>56</v>
      </c>
      <c r="J63" s="13">
        <v>7256333</v>
      </c>
      <c r="K63" s="13">
        <v>5269725</v>
      </c>
    </row>
    <row r="64" spans="1:11" ht="12.75">
      <c r="A64" s="201" t="s">
        <v>46</v>
      </c>
      <c r="B64" s="202"/>
      <c r="C64" s="202"/>
      <c r="D64" s="202"/>
      <c r="E64" s="202"/>
      <c r="F64" s="202"/>
      <c r="G64" s="202"/>
      <c r="H64" s="203"/>
      <c r="I64" s="4">
        <v>57</v>
      </c>
      <c r="J64" s="13"/>
      <c r="K64" s="13">
        <v>173958</v>
      </c>
    </row>
    <row r="65" spans="1:11" ht="12.75">
      <c r="A65" s="201" t="s">
        <v>215</v>
      </c>
      <c r="B65" s="202"/>
      <c r="C65" s="202"/>
      <c r="D65" s="202"/>
      <c r="E65" s="202"/>
      <c r="F65" s="202"/>
      <c r="G65" s="202"/>
      <c r="H65" s="203"/>
      <c r="I65" s="4">
        <v>58</v>
      </c>
      <c r="J65" s="13">
        <v>2534981</v>
      </c>
      <c r="K65" s="13">
        <v>5645269</v>
      </c>
    </row>
    <row r="66" spans="1:11" ht="12.75">
      <c r="A66" s="216" t="s">
        <v>58</v>
      </c>
      <c r="B66" s="217"/>
      <c r="C66" s="217"/>
      <c r="D66" s="217"/>
      <c r="E66" s="217"/>
      <c r="F66" s="217"/>
      <c r="G66" s="217"/>
      <c r="H66" s="218"/>
      <c r="I66" s="4">
        <v>59</v>
      </c>
      <c r="J66" s="13">
        <v>13125876</v>
      </c>
      <c r="K66" s="13">
        <v>8976263</v>
      </c>
    </row>
    <row r="67" spans="1:11" ht="12.75">
      <c r="A67" s="216" t="s">
        <v>249</v>
      </c>
      <c r="B67" s="217"/>
      <c r="C67" s="217"/>
      <c r="D67" s="217"/>
      <c r="E67" s="217"/>
      <c r="F67" s="217"/>
      <c r="G67" s="217"/>
      <c r="H67" s="218"/>
      <c r="I67" s="4">
        <v>60</v>
      </c>
      <c r="J67" s="12">
        <f>J8+J9+J41+J66</f>
        <v>1010928250</v>
      </c>
      <c r="K67" s="12">
        <f>K8+K9+K41+K66</f>
        <v>903944907</v>
      </c>
    </row>
    <row r="68" spans="1:11" ht="12.75">
      <c r="A68" s="227" t="s">
        <v>93</v>
      </c>
      <c r="B68" s="228"/>
      <c r="C68" s="228"/>
      <c r="D68" s="228"/>
      <c r="E68" s="228"/>
      <c r="F68" s="228"/>
      <c r="G68" s="228"/>
      <c r="H68" s="229"/>
      <c r="I68" s="5">
        <v>61</v>
      </c>
      <c r="J68" s="14">
        <v>95998011</v>
      </c>
      <c r="K68" s="14">
        <v>49512554</v>
      </c>
    </row>
    <row r="69" spans="1:11" ht="12.75">
      <c r="A69" s="230" t="s">
        <v>60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1:11" ht="12.75">
      <c r="A70" s="213" t="s">
        <v>199</v>
      </c>
      <c r="B70" s="214"/>
      <c r="C70" s="214"/>
      <c r="D70" s="214"/>
      <c r="E70" s="214"/>
      <c r="F70" s="214"/>
      <c r="G70" s="214"/>
      <c r="H70" s="215"/>
      <c r="I70" s="6">
        <v>62</v>
      </c>
      <c r="J70" s="20">
        <f>J71+J72+J73+J79+J80+J83+J86</f>
        <v>90782813</v>
      </c>
      <c r="K70" s="20">
        <f>K71+K72+K73+K79+K80+K83+K86</f>
        <v>36076269</v>
      </c>
    </row>
    <row r="71" spans="1:11" ht="12.75">
      <c r="A71" s="201" t="s">
        <v>147</v>
      </c>
      <c r="B71" s="202"/>
      <c r="C71" s="202"/>
      <c r="D71" s="202"/>
      <c r="E71" s="202"/>
      <c r="F71" s="202"/>
      <c r="G71" s="202"/>
      <c r="H71" s="203"/>
      <c r="I71" s="4">
        <v>63</v>
      </c>
      <c r="J71" s="13">
        <v>105668000</v>
      </c>
      <c r="K71" s="13">
        <v>105668000</v>
      </c>
    </row>
    <row r="72" spans="1:11" ht="12.75">
      <c r="A72" s="201" t="s">
        <v>148</v>
      </c>
      <c r="B72" s="202"/>
      <c r="C72" s="202"/>
      <c r="D72" s="202"/>
      <c r="E72" s="202"/>
      <c r="F72" s="202"/>
      <c r="G72" s="202"/>
      <c r="H72" s="203"/>
      <c r="I72" s="4">
        <v>64</v>
      </c>
      <c r="J72" s="13">
        <v>52011040</v>
      </c>
      <c r="K72" s="13"/>
    </row>
    <row r="73" spans="1:11" ht="12.75">
      <c r="A73" s="201" t="s">
        <v>149</v>
      </c>
      <c r="B73" s="202"/>
      <c r="C73" s="202"/>
      <c r="D73" s="202"/>
      <c r="E73" s="202"/>
      <c r="F73" s="202"/>
      <c r="G73" s="202"/>
      <c r="H73" s="203"/>
      <c r="I73" s="4">
        <v>65</v>
      </c>
      <c r="J73" s="12">
        <f>J74+J75-J76+J77+J78</f>
        <v>5548529</v>
      </c>
      <c r="K73" s="12">
        <f>K74+K75-K76+K77+K78</f>
        <v>21089209</v>
      </c>
    </row>
    <row r="74" spans="1:11" ht="12.75">
      <c r="A74" s="201" t="s">
        <v>150</v>
      </c>
      <c r="B74" s="202"/>
      <c r="C74" s="202"/>
      <c r="D74" s="202"/>
      <c r="E74" s="202"/>
      <c r="F74" s="202"/>
      <c r="G74" s="202"/>
      <c r="H74" s="203"/>
      <c r="I74" s="4">
        <v>66</v>
      </c>
      <c r="J74" s="13">
        <v>3171600</v>
      </c>
      <c r="K74" s="13"/>
    </row>
    <row r="75" spans="1:11" ht="12.75">
      <c r="A75" s="201" t="s">
        <v>151</v>
      </c>
      <c r="B75" s="202"/>
      <c r="C75" s="202"/>
      <c r="D75" s="202"/>
      <c r="E75" s="202"/>
      <c r="F75" s="202"/>
      <c r="G75" s="202"/>
      <c r="H75" s="203"/>
      <c r="I75" s="4">
        <v>67</v>
      </c>
      <c r="J75" s="13">
        <v>6343200</v>
      </c>
      <c r="K75" s="13">
        <v>1446309</v>
      </c>
    </row>
    <row r="76" spans="1:11" ht="12.75">
      <c r="A76" s="201" t="s">
        <v>139</v>
      </c>
      <c r="B76" s="202"/>
      <c r="C76" s="202"/>
      <c r="D76" s="202"/>
      <c r="E76" s="202"/>
      <c r="F76" s="202"/>
      <c r="G76" s="202"/>
      <c r="H76" s="203"/>
      <c r="I76" s="4">
        <v>68</v>
      </c>
      <c r="J76" s="13">
        <v>3966271</v>
      </c>
      <c r="K76" s="13">
        <v>3862700</v>
      </c>
    </row>
    <row r="77" spans="1:11" ht="12.75">
      <c r="A77" s="201" t="s">
        <v>140</v>
      </c>
      <c r="B77" s="202"/>
      <c r="C77" s="202"/>
      <c r="D77" s="202"/>
      <c r="E77" s="202"/>
      <c r="F77" s="202"/>
      <c r="G77" s="202"/>
      <c r="H77" s="203"/>
      <c r="I77" s="4">
        <v>69</v>
      </c>
      <c r="J77" s="13"/>
      <c r="K77" s="13"/>
    </row>
    <row r="78" spans="1:11" ht="12.75">
      <c r="A78" s="201" t="s">
        <v>141</v>
      </c>
      <c r="B78" s="202"/>
      <c r="C78" s="202"/>
      <c r="D78" s="202"/>
      <c r="E78" s="202"/>
      <c r="F78" s="202"/>
      <c r="G78" s="202"/>
      <c r="H78" s="203"/>
      <c r="I78" s="4">
        <v>70</v>
      </c>
      <c r="J78" s="13"/>
      <c r="K78" s="13">
        <v>23505600</v>
      </c>
    </row>
    <row r="79" spans="1:11" ht="12.75">
      <c r="A79" s="201" t="s">
        <v>142</v>
      </c>
      <c r="B79" s="202"/>
      <c r="C79" s="202"/>
      <c r="D79" s="202"/>
      <c r="E79" s="202"/>
      <c r="F79" s="202"/>
      <c r="G79" s="202"/>
      <c r="H79" s="203"/>
      <c r="I79" s="4">
        <v>71</v>
      </c>
      <c r="J79" s="13">
        <v>163839920</v>
      </c>
      <c r="K79" s="13">
        <f>141505530+251385</f>
        <v>141756915</v>
      </c>
    </row>
    <row r="80" spans="1:11" ht="12.75">
      <c r="A80" s="201" t="s">
        <v>246</v>
      </c>
      <c r="B80" s="202"/>
      <c r="C80" s="202"/>
      <c r="D80" s="202"/>
      <c r="E80" s="202"/>
      <c r="F80" s="202"/>
      <c r="G80" s="202"/>
      <c r="H80" s="203"/>
      <c r="I80" s="4">
        <v>72</v>
      </c>
      <c r="J80" s="12">
        <f>J81-J82</f>
        <v>257131238</v>
      </c>
      <c r="K80" s="12">
        <f>K81-K82</f>
        <v>-173980088</v>
      </c>
    </row>
    <row r="81" spans="1:11" ht="12.75">
      <c r="A81" s="233" t="s">
        <v>175</v>
      </c>
      <c r="B81" s="234"/>
      <c r="C81" s="234"/>
      <c r="D81" s="234"/>
      <c r="E81" s="234"/>
      <c r="F81" s="234"/>
      <c r="G81" s="234"/>
      <c r="H81" s="235"/>
      <c r="I81" s="4">
        <v>73</v>
      </c>
      <c r="J81" s="13">
        <v>257131238</v>
      </c>
      <c r="K81" s="13">
        <f>4836344</f>
        <v>4836344</v>
      </c>
    </row>
    <row r="82" spans="1:11" ht="12.75">
      <c r="A82" s="233" t="s">
        <v>176</v>
      </c>
      <c r="B82" s="234"/>
      <c r="C82" s="234"/>
      <c r="D82" s="234"/>
      <c r="E82" s="234"/>
      <c r="F82" s="234"/>
      <c r="G82" s="234"/>
      <c r="H82" s="235"/>
      <c r="I82" s="4">
        <v>74</v>
      </c>
      <c r="J82" s="13"/>
      <c r="K82" s="13">
        <v>178816432</v>
      </c>
    </row>
    <row r="83" spans="1:11" ht="12.75">
      <c r="A83" s="201" t="s">
        <v>247</v>
      </c>
      <c r="B83" s="202"/>
      <c r="C83" s="202"/>
      <c r="D83" s="202"/>
      <c r="E83" s="202"/>
      <c r="F83" s="202"/>
      <c r="G83" s="202"/>
      <c r="H83" s="203"/>
      <c r="I83" s="4">
        <v>75</v>
      </c>
      <c r="J83" s="12">
        <f>J84-J85</f>
        <v>-496200350</v>
      </c>
      <c r="K83" s="12">
        <f>K84-K85</f>
        <v>-60369788</v>
      </c>
    </row>
    <row r="84" spans="1:11" ht="12.75">
      <c r="A84" s="233" t="s">
        <v>177</v>
      </c>
      <c r="B84" s="234"/>
      <c r="C84" s="234"/>
      <c r="D84" s="234"/>
      <c r="E84" s="234"/>
      <c r="F84" s="234"/>
      <c r="G84" s="234"/>
      <c r="H84" s="235"/>
      <c r="I84" s="4">
        <v>76</v>
      </c>
      <c r="J84" s="13"/>
      <c r="K84" s="13"/>
    </row>
    <row r="85" spans="1:11" ht="12.75">
      <c r="A85" s="233" t="s">
        <v>178</v>
      </c>
      <c r="B85" s="234"/>
      <c r="C85" s="234"/>
      <c r="D85" s="234"/>
      <c r="E85" s="234"/>
      <c r="F85" s="234"/>
      <c r="G85" s="234"/>
      <c r="H85" s="235"/>
      <c r="I85" s="4">
        <v>77</v>
      </c>
      <c r="J85" s="13">
        <v>496200350</v>
      </c>
      <c r="K85" s="13">
        <v>60369788</v>
      </c>
    </row>
    <row r="86" spans="1:11" ht="12.75">
      <c r="A86" s="201" t="s">
        <v>179</v>
      </c>
      <c r="B86" s="202"/>
      <c r="C86" s="202"/>
      <c r="D86" s="202"/>
      <c r="E86" s="202"/>
      <c r="F86" s="202"/>
      <c r="G86" s="202"/>
      <c r="H86" s="203"/>
      <c r="I86" s="4">
        <v>78</v>
      </c>
      <c r="J86" s="13">
        <v>2784436</v>
      </c>
      <c r="K86" s="13">
        <v>1912021</v>
      </c>
    </row>
    <row r="87" spans="1:11" ht="12.75">
      <c r="A87" s="216" t="s">
        <v>19</v>
      </c>
      <c r="B87" s="217"/>
      <c r="C87" s="217"/>
      <c r="D87" s="217"/>
      <c r="E87" s="217"/>
      <c r="F87" s="217"/>
      <c r="G87" s="217"/>
      <c r="H87" s="218"/>
      <c r="I87" s="4">
        <v>79</v>
      </c>
      <c r="J87" s="12">
        <f>SUM(J88:J90)</f>
        <v>16432054</v>
      </c>
      <c r="K87" s="12">
        <f>SUM(K88:K90)</f>
        <v>12961680</v>
      </c>
    </row>
    <row r="88" spans="1:11" ht="12.75">
      <c r="A88" s="201" t="s">
        <v>135</v>
      </c>
      <c r="B88" s="202"/>
      <c r="C88" s="202"/>
      <c r="D88" s="202"/>
      <c r="E88" s="202"/>
      <c r="F88" s="202"/>
      <c r="G88" s="202"/>
      <c r="H88" s="203"/>
      <c r="I88" s="4">
        <v>80</v>
      </c>
      <c r="J88" s="13">
        <v>1550087</v>
      </c>
      <c r="K88" s="13">
        <v>1277055</v>
      </c>
    </row>
    <row r="89" spans="1:11" ht="12.75">
      <c r="A89" s="201" t="s">
        <v>136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3"/>
      <c r="K89" s="13"/>
    </row>
    <row r="90" spans="1:11" ht="12.75">
      <c r="A90" s="201" t="s">
        <v>137</v>
      </c>
      <c r="B90" s="202"/>
      <c r="C90" s="202"/>
      <c r="D90" s="202"/>
      <c r="E90" s="202"/>
      <c r="F90" s="202"/>
      <c r="G90" s="202"/>
      <c r="H90" s="203"/>
      <c r="I90" s="4">
        <v>82</v>
      </c>
      <c r="J90" s="13">
        <v>14881967</v>
      </c>
      <c r="K90" s="13">
        <v>11684625</v>
      </c>
    </row>
    <row r="91" spans="1:11" ht="12.75">
      <c r="A91" s="216" t="s">
        <v>20</v>
      </c>
      <c r="B91" s="217"/>
      <c r="C91" s="217"/>
      <c r="D91" s="217"/>
      <c r="E91" s="217"/>
      <c r="F91" s="217"/>
      <c r="G91" s="217"/>
      <c r="H91" s="218"/>
      <c r="I91" s="4">
        <v>83</v>
      </c>
      <c r="J91" s="12">
        <f>SUM(J92:J100)</f>
        <v>355715742</v>
      </c>
      <c r="K91" s="12">
        <f>SUM(K92:K100)</f>
        <v>465024114</v>
      </c>
    </row>
    <row r="92" spans="1:11" ht="12.75">
      <c r="A92" s="201" t="s">
        <v>138</v>
      </c>
      <c r="B92" s="202"/>
      <c r="C92" s="202"/>
      <c r="D92" s="202"/>
      <c r="E92" s="202"/>
      <c r="F92" s="202"/>
      <c r="G92" s="202"/>
      <c r="H92" s="203"/>
      <c r="I92" s="4">
        <v>84</v>
      </c>
      <c r="J92" s="13"/>
      <c r="K92" s="13">
        <v>730775</v>
      </c>
    </row>
    <row r="93" spans="1:11" ht="12.75">
      <c r="A93" s="201" t="s">
        <v>251</v>
      </c>
      <c r="B93" s="202"/>
      <c r="C93" s="202"/>
      <c r="D93" s="202"/>
      <c r="E93" s="202"/>
      <c r="F93" s="202"/>
      <c r="G93" s="202"/>
      <c r="H93" s="203"/>
      <c r="I93" s="4">
        <v>85</v>
      </c>
      <c r="J93" s="13"/>
      <c r="K93" s="13">
        <v>101700</v>
      </c>
    </row>
    <row r="94" spans="1:11" ht="12.75">
      <c r="A94" s="201" t="s">
        <v>0</v>
      </c>
      <c r="B94" s="202"/>
      <c r="C94" s="202"/>
      <c r="D94" s="202"/>
      <c r="E94" s="202"/>
      <c r="F94" s="202"/>
      <c r="G94" s="202"/>
      <c r="H94" s="203"/>
      <c r="I94" s="4">
        <v>86</v>
      </c>
      <c r="J94" s="13">
        <v>233537210</v>
      </c>
      <c r="K94" s="13">
        <v>385866457</v>
      </c>
    </row>
    <row r="95" spans="1:11" ht="12.75">
      <c r="A95" s="201" t="s">
        <v>252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3"/>
      <c r="K95" s="13"/>
    </row>
    <row r="96" spans="1:11" ht="12.75">
      <c r="A96" s="201" t="s">
        <v>253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3">
        <v>886290</v>
      </c>
      <c r="K96" s="13">
        <v>25080381</v>
      </c>
    </row>
    <row r="97" spans="1:11" ht="12.75">
      <c r="A97" s="201" t="s">
        <v>254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3">
        <v>67910616</v>
      </c>
      <c r="K97" s="13"/>
    </row>
    <row r="98" spans="1:11" ht="12.75">
      <c r="A98" s="201" t="s">
        <v>96</v>
      </c>
      <c r="B98" s="202"/>
      <c r="C98" s="202"/>
      <c r="D98" s="202"/>
      <c r="E98" s="202"/>
      <c r="F98" s="202"/>
      <c r="G98" s="202"/>
      <c r="H98" s="203"/>
      <c r="I98" s="4">
        <v>90</v>
      </c>
      <c r="J98" s="13"/>
      <c r="K98" s="13"/>
    </row>
    <row r="99" spans="1:11" ht="12.75">
      <c r="A99" s="201" t="s">
        <v>94</v>
      </c>
      <c r="B99" s="202"/>
      <c r="C99" s="202"/>
      <c r="D99" s="202"/>
      <c r="E99" s="202"/>
      <c r="F99" s="202"/>
      <c r="G99" s="202"/>
      <c r="H99" s="203"/>
      <c r="I99" s="4">
        <v>91</v>
      </c>
      <c r="J99" s="13">
        <v>12095704</v>
      </c>
      <c r="K99" s="13">
        <v>17117083</v>
      </c>
    </row>
    <row r="100" spans="1:11" ht="12.75">
      <c r="A100" s="201" t="s">
        <v>95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3">
        <v>41285922</v>
      </c>
      <c r="K100" s="13">
        <v>36127718</v>
      </c>
    </row>
    <row r="101" spans="1:11" ht="12.75">
      <c r="A101" s="216" t="s">
        <v>21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12">
        <f>SUM(J102:J113)</f>
        <v>539725401</v>
      </c>
      <c r="K101" s="12">
        <f>SUM(K102:K113)</f>
        <v>377617927</v>
      </c>
    </row>
    <row r="102" spans="1:11" ht="12.75">
      <c r="A102" s="201" t="s">
        <v>138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3">
        <v>805</v>
      </c>
      <c r="K102" s="13">
        <v>182693</v>
      </c>
    </row>
    <row r="103" spans="1:11" ht="12.75">
      <c r="A103" s="201" t="s">
        <v>251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3">
        <v>4981145</v>
      </c>
      <c r="K103" s="13">
        <v>3261325</v>
      </c>
    </row>
    <row r="104" spans="1:11" ht="12.75">
      <c r="A104" s="201" t="s">
        <v>0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3">
        <v>301605237</v>
      </c>
      <c r="K104" s="13">
        <v>155630526</v>
      </c>
    </row>
    <row r="105" spans="1:11" ht="12.75">
      <c r="A105" s="201" t="s">
        <v>252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3">
        <v>13228710</v>
      </c>
      <c r="K105" s="13">
        <v>5603735</v>
      </c>
    </row>
    <row r="106" spans="1:11" ht="12.75">
      <c r="A106" s="201" t="s">
        <v>253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3">
        <v>122748241</v>
      </c>
      <c r="K106" s="13">
        <v>63661989</v>
      </c>
    </row>
    <row r="107" spans="1:11" ht="12.75">
      <c r="A107" s="201" t="s">
        <v>254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3">
        <v>7545624</v>
      </c>
      <c r="K107" s="13">
        <v>76376430</v>
      </c>
    </row>
    <row r="108" spans="1:11" ht="12.75">
      <c r="A108" s="201" t="s">
        <v>96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3"/>
      <c r="K108" s="13"/>
    </row>
    <row r="109" spans="1:11" ht="12.75">
      <c r="A109" s="201" t="s">
        <v>97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3">
        <v>20688883</v>
      </c>
      <c r="K109" s="13">
        <v>16071173</v>
      </c>
    </row>
    <row r="110" spans="1:11" ht="12.75">
      <c r="A110" s="201" t="s">
        <v>98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13">
        <v>23178418</v>
      </c>
      <c r="K110" s="13">
        <v>21802394</v>
      </c>
    </row>
    <row r="111" spans="1:11" ht="12.75">
      <c r="A111" s="201" t="s">
        <v>101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3">
        <v>418052</v>
      </c>
      <c r="K111" s="13">
        <v>1765024</v>
      </c>
    </row>
    <row r="112" spans="1:11" ht="12.75">
      <c r="A112" s="201" t="s">
        <v>99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3"/>
      <c r="K112" s="13"/>
    </row>
    <row r="113" spans="1:11" ht="12.75">
      <c r="A113" s="201" t="s">
        <v>100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3">
        <v>45330286</v>
      </c>
      <c r="K113" s="13">
        <v>33262638</v>
      </c>
    </row>
    <row r="114" spans="1:11" ht="12.75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13">
        <v>8272240</v>
      </c>
      <c r="K114" s="13">
        <v>12264917</v>
      </c>
    </row>
    <row r="115" spans="1:11" ht="12.75">
      <c r="A115" s="216" t="s">
        <v>25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12">
        <f>J70+J87+J91+J101+J114</f>
        <v>1010928250</v>
      </c>
      <c r="K115" s="12">
        <f>K70+K87+K91+K101+K114</f>
        <v>903944907</v>
      </c>
    </row>
    <row r="116" spans="1:11" ht="12.75">
      <c r="A116" s="238" t="s">
        <v>59</v>
      </c>
      <c r="B116" s="239"/>
      <c r="C116" s="239"/>
      <c r="D116" s="239"/>
      <c r="E116" s="239"/>
      <c r="F116" s="239"/>
      <c r="G116" s="239"/>
      <c r="H116" s="240"/>
      <c r="I116" s="5">
        <v>108</v>
      </c>
      <c r="J116" s="14">
        <v>95998011</v>
      </c>
      <c r="K116" s="14">
        <v>49512554</v>
      </c>
    </row>
    <row r="117" spans="1:11" ht="12.75">
      <c r="A117" s="230" t="s">
        <v>289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</row>
    <row r="118" spans="1:11" ht="12.75">
      <c r="A118" s="213" t="s">
        <v>193</v>
      </c>
      <c r="B118" s="214"/>
      <c r="C118" s="214"/>
      <c r="D118" s="214"/>
      <c r="E118" s="214"/>
      <c r="F118" s="214"/>
      <c r="G118" s="214"/>
      <c r="H118" s="214"/>
      <c r="I118" s="244"/>
      <c r="J118" s="244"/>
      <c r="K118" s="245"/>
    </row>
    <row r="119" spans="1:11" ht="12.75">
      <c r="A119" s="201" t="s">
        <v>8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3">
        <v>87998377</v>
      </c>
      <c r="K119" s="13">
        <f>K70-K120</f>
        <v>34164248</v>
      </c>
    </row>
    <row r="120" spans="1:11" ht="12.75">
      <c r="A120" s="246" t="s">
        <v>9</v>
      </c>
      <c r="B120" s="247"/>
      <c r="C120" s="247"/>
      <c r="D120" s="247"/>
      <c r="E120" s="247"/>
      <c r="F120" s="247"/>
      <c r="G120" s="247"/>
      <c r="H120" s="248"/>
      <c r="I120" s="7">
        <v>110</v>
      </c>
      <c r="J120" s="14">
        <v>2784436</v>
      </c>
      <c r="K120" s="14">
        <f>K86</f>
        <v>1912021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6" t="s">
        <v>102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</row>
    <row r="123" spans="1:11" ht="12.75">
      <c r="A123" s="236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</row>
  </sheetData>
  <sheetProtection/>
  <mergeCells count="123">
    <mergeCell ref="A123:K123"/>
    <mergeCell ref="A116:H116"/>
    <mergeCell ref="A117:K117"/>
    <mergeCell ref="A118:K118"/>
    <mergeCell ref="A119:H119"/>
    <mergeCell ref="A122:K122"/>
    <mergeCell ref="A120:H120"/>
    <mergeCell ref="A112:H112"/>
    <mergeCell ref="A106:H106"/>
    <mergeCell ref="A103:H103"/>
    <mergeCell ref="A111:H111"/>
    <mergeCell ref="A115:H115"/>
    <mergeCell ref="A114:H114"/>
    <mergeCell ref="A109:H109"/>
    <mergeCell ref="A104:H104"/>
    <mergeCell ref="A113:H113"/>
    <mergeCell ref="A101:H101"/>
    <mergeCell ref="A105:H105"/>
    <mergeCell ref="A110:H110"/>
    <mergeCell ref="A107:H107"/>
    <mergeCell ref="A102:H102"/>
    <mergeCell ref="A108:H108"/>
    <mergeCell ref="A95:H95"/>
    <mergeCell ref="A97:H97"/>
    <mergeCell ref="A98:H98"/>
    <mergeCell ref="A99:H99"/>
    <mergeCell ref="A96:H96"/>
    <mergeCell ref="A100:H100"/>
    <mergeCell ref="A94:H94"/>
    <mergeCell ref="A93:H93"/>
    <mergeCell ref="A89:H89"/>
    <mergeCell ref="A92:H92"/>
    <mergeCell ref="A88:H88"/>
    <mergeCell ref="A90:H90"/>
    <mergeCell ref="A79:H79"/>
    <mergeCell ref="A80:H80"/>
    <mergeCell ref="A81:H81"/>
    <mergeCell ref="A86:H86"/>
    <mergeCell ref="A91:H91"/>
    <mergeCell ref="A87:H87"/>
    <mergeCell ref="A84:H84"/>
    <mergeCell ref="A67:H67"/>
    <mergeCell ref="A44:H44"/>
    <mergeCell ref="A47:H47"/>
    <mergeCell ref="A60:H60"/>
    <mergeCell ref="A56:H56"/>
    <mergeCell ref="A58:H58"/>
    <mergeCell ref="A59:H59"/>
    <mergeCell ref="A46:H46"/>
    <mergeCell ref="A50:H50"/>
    <mergeCell ref="A53:H53"/>
    <mergeCell ref="A54:H54"/>
    <mergeCell ref="A51:H51"/>
    <mergeCell ref="A65:H65"/>
    <mergeCell ref="A66:H66"/>
    <mergeCell ref="A49:H49"/>
    <mergeCell ref="A52:H52"/>
    <mergeCell ref="A85:H85"/>
    <mergeCell ref="A82:H82"/>
    <mergeCell ref="A83:H83"/>
    <mergeCell ref="A61:H61"/>
    <mergeCell ref="A75:H75"/>
    <mergeCell ref="A70:H70"/>
    <mergeCell ref="A71:H71"/>
    <mergeCell ref="A55:H55"/>
    <mergeCell ref="A76:H76"/>
    <mergeCell ref="A77:H77"/>
    <mergeCell ref="A78:H78"/>
    <mergeCell ref="A41:H41"/>
    <mergeCell ref="A42:H42"/>
    <mergeCell ref="A43:H43"/>
    <mergeCell ref="A74:H74"/>
    <mergeCell ref="A69:K69"/>
    <mergeCell ref="A72:H72"/>
    <mergeCell ref="A73:H73"/>
    <mergeCell ref="A18:H18"/>
    <mergeCell ref="A26:H26"/>
    <mergeCell ref="A33:H33"/>
    <mergeCell ref="A23:H23"/>
    <mergeCell ref="A24:H24"/>
    <mergeCell ref="A25:H25"/>
    <mergeCell ref="A27:H27"/>
    <mergeCell ref="A32:H32"/>
    <mergeCell ref="A68:H68"/>
    <mergeCell ref="A64:H64"/>
    <mergeCell ref="A62:H62"/>
    <mergeCell ref="A63:H63"/>
    <mergeCell ref="A31:H31"/>
    <mergeCell ref="A34:H34"/>
    <mergeCell ref="A40:H40"/>
    <mergeCell ref="A39:H39"/>
    <mergeCell ref="A35:H35"/>
    <mergeCell ref="A37:H37"/>
    <mergeCell ref="A28:H28"/>
    <mergeCell ref="A29:H29"/>
    <mergeCell ref="A20:H20"/>
    <mergeCell ref="A19:H19"/>
    <mergeCell ref="A30:H30"/>
    <mergeCell ref="A57:H57"/>
    <mergeCell ref="A48:H48"/>
    <mergeCell ref="A36:H36"/>
    <mergeCell ref="A38:H38"/>
    <mergeCell ref="A45:H45"/>
    <mergeCell ref="A17:H17"/>
    <mergeCell ref="A21:H21"/>
    <mergeCell ref="A22:H22"/>
    <mergeCell ref="A15:H15"/>
    <mergeCell ref="A16:H16"/>
    <mergeCell ref="A1:J1"/>
    <mergeCell ref="A4:K4"/>
    <mergeCell ref="A5:H5"/>
    <mergeCell ref="A11:H11"/>
    <mergeCell ref="A10:H10"/>
    <mergeCell ref="A14:H14"/>
    <mergeCell ref="A3:K3"/>
    <mergeCell ref="K1:K2"/>
    <mergeCell ref="A2:J2"/>
    <mergeCell ref="A6:H6"/>
    <mergeCell ref="A13:H13"/>
    <mergeCell ref="A7:K7"/>
    <mergeCell ref="A8:H8"/>
    <mergeCell ref="A9:H9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71:K71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0">
      <selection activeCell="K67" sqref="K67"/>
    </sheetView>
  </sheetViews>
  <sheetFormatPr defaultColWidth="9.140625" defaultRowHeight="12.75"/>
  <cols>
    <col min="6" max="6" width="8.00390625" style="0" customWidth="1"/>
    <col min="7" max="7" width="8.57421875" style="0" customWidth="1"/>
    <col min="8" max="8" width="3.7109375" style="0" customWidth="1"/>
    <col min="9" max="9" width="6.8515625" style="0" customWidth="1"/>
    <col min="10" max="11" width="14.00390625" style="0" customWidth="1"/>
    <col min="12" max="12" width="12.00390625" style="0" bestFit="1" customWidth="1"/>
  </cols>
  <sheetData>
    <row r="1" spans="1:11" ht="12.75">
      <c r="A1" s="219" t="s">
        <v>160</v>
      </c>
      <c r="B1" s="220"/>
      <c r="C1" s="220"/>
      <c r="D1" s="220"/>
      <c r="E1" s="220"/>
      <c r="F1" s="220"/>
      <c r="G1" s="220"/>
      <c r="H1" s="220"/>
      <c r="I1" s="220"/>
      <c r="J1" s="220"/>
      <c r="K1" s="205"/>
    </row>
    <row r="2" spans="1:11" ht="12.75">
      <c r="A2" s="207" t="s">
        <v>393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72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49" t="s">
        <v>384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73" t="s">
        <v>290</v>
      </c>
      <c r="J5" s="75" t="s">
        <v>156</v>
      </c>
      <c r="K5" s="75" t="s">
        <v>157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7">
        <v>2</v>
      </c>
      <c r="J6" s="76">
        <v>3</v>
      </c>
      <c r="K6" s="76">
        <v>4</v>
      </c>
    </row>
    <row r="7" spans="1:11" ht="12.75">
      <c r="A7" s="213" t="s">
        <v>26</v>
      </c>
      <c r="B7" s="214"/>
      <c r="C7" s="214"/>
      <c r="D7" s="214"/>
      <c r="E7" s="214"/>
      <c r="F7" s="214"/>
      <c r="G7" s="214"/>
      <c r="H7" s="215"/>
      <c r="I7" s="6">
        <v>111</v>
      </c>
      <c r="J7" s="20">
        <f>SUM(J8:J9)</f>
        <v>307241107</v>
      </c>
      <c r="K7" s="20">
        <f>SUM(K8:K9)</f>
        <v>283630334</v>
      </c>
    </row>
    <row r="8" spans="1:11" ht="12.75">
      <c r="A8" s="216" t="s">
        <v>158</v>
      </c>
      <c r="B8" s="217"/>
      <c r="C8" s="217"/>
      <c r="D8" s="217"/>
      <c r="E8" s="217"/>
      <c r="F8" s="217"/>
      <c r="G8" s="217"/>
      <c r="H8" s="218"/>
      <c r="I8" s="4">
        <v>112</v>
      </c>
      <c r="J8" s="13">
        <v>278983069</v>
      </c>
      <c r="K8" s="13">
        <v>261579898</v>
      </c>
    </row>
    <row r="9" spans="1:11" ht="12.75">
      <c r="A9" s="216" t="s">
        <v>106</v>
      </c>
      <c r="B9" s="217"/>
      <c r="C9" s="217"/>
      <c r="D9" s="217"/>
      <c r="E9" s="217"/>
      <c r="F9" s="217"/>
      <c r="G9" s="217"/>
      <c r="H9" s="218"/>
      <c r="I9" s="4">
        <v>113</v>
      </c>
      <c r="J9" s="13">
        <v>28258038</v>
      </c>
      <c r="K9" s="13">
        <v>22050436</v>
      </c>
    </row>
    <row r="10" spans="1:11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4">
        <v>114</v>
      </c>
      <c r="J10" s="12">
        <f>J11+J12+J16+J20+J21+J22+J25+J26</f>
        <v>746599554</v>
      </c>
      <c r="K10" s="12">
        <f>K11+K12+K16+K20+K21+K22+K25+K26</f>
        <v>314021031</v>
      </c>
    </row>
    <row r="11" spans="1:11" ht="12.75">
      <c r="A11" s="216" t="s">
        <v>107</v>
      </c>
      <c r="B11" s="217"/>
      <c r="C11" s="217"/>
      <c r="D11" s="217"/>
      <c r="E11" s="217"/>
      <c r="F11" s="217"/>
      <c r="G11" s="217"/>
      <c r="H11" s="218"/>
      <c r="I11" s="4">
        <v>115</v>
      </c>
      <c r="J11" s="13">
        <v>-296080</v>
      </c>
      <c r="K11" s="13">
        <v>-156750</v>
      </c>
    </row>
    <row r="12" spans="1:11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4">
        <v>116</v>
      </c>
      <c r="J12" s="12">
        <f>SUM(J13:J15)</f>
        <v>127258038</v>
      </c>
      <c r="K12" s="12">
        <f>SUM(K13:K15)</f>
        <v>88566083</v>
      </c>
    </row>
    <row r="13" spans="1:11" ht="12.75">
      <c r="A13" s="201" t="s">
        <v>152</v>
      </c>
      <c r="B13" s="202"/>
      <c r="C13" s="202"/>
      <c r="D13" s="202"/>
      <c r="E13" s="202"/>
      <c r="F13" s="202"/>
      <c r="G13" s="202"/>
      <c r="H13" s="203"/>
      <c r="I13" s="4">
        <v>117</v>
      </c>
      <c r="J13" s="13">
        <v>24023255</v>
      </c>
      <c r="K13" s="13">
        <v>16972932</v>
      </c>
    </row>
    <row r="14" spans="1:11" ht="12.75">
      <c r="A14" s="201" t="s">
        <v>153</v>
      </c>
      <c r="B14" s="202"/>
      <c r="C14" s="202"/>
      <c r="D14" s="202"/>
      <c r="E14" s="202"/>
      <c r="F14" s="202"/>
      <c r="G14" s="202"/>
      <c r="H14" s="203"/>
      <c r="I14" s="4">
        <v>118</v>
      </c>
      <c r="J14" s="13">
        <v>1437977</v>
      </c>
      <c r="K14" s="13">
        <v>854241</v>
      </c>
    </row>
    <row r="15" spans="1:11" ht="12.75">
      <c r="A15" s="201" t="s">
        <v>63</v>
      </c>
      <c r="B15" s="202"/>
      <c r="C15" s="202"/>
      <c r="D15" s="202"/>
      <c r="E15" s="202"/>
      <c r="F15" s="202"/>
      <c r="G15" s="202"/>
      <c r="H15" s="203"/>
      <c r="I15" s="4">
        <v>119</v>
      </c>
      <c r="J15" s="13">
        <v>101796806</v>
      </c>
      <c r="K15" s="13">
        <v>70738910</v>
      </c>
    </row>
    <row r="16" spans="1:11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4">
        <v>120</v>
      </c>
      <c r="J16" s="12">
        <f>SUM(J17:J19)</f>
        <v>142917174</v>
      </c>
      <c r="K16" s="12">
        <f>SUM(K17:K19)</f>
        <v>118229045</v>
      </c>
    </row>
    <row r="17" spans="1:11" ht="12.75">
      <c r="A17" s="201" t="s">
        <v>64</v>
      </c>
      <c r="B17" s="202"/>
      <c r="C17" s="202"/>
      <c r="D17" s="202"/>
      <c r="E17" s="202"/>
      <c r="F17" s="202"/>
      <c r="G17" s="202"/>
      <c r="H17" s="203"/>
      <c r="I17" s="4">
        <v>121</v>
      </c>
      <c r="J17" s="13">
        <v>82067104</v>
      </c>
      <c r="K17" s="13">
        <v>68749807</v>
      </c>
    </row>
    <row r="18" spans="1:11" ht="12.75">
      <c r="A18" s="201" t="s">
        <v>65</v>
      </c>
      <c r="B18" s="202"/>
      <c r="C18" s="202"/>
      <c r="D18" s="202"/>
      <c r="E18" s="202"/>
      <c r="F18" s="202"/>
      <c r="G18" s="202"/>
      <c r="H18" s="203"/>
      <c r="I18" s="4">
        <v>122</v>
      </c>
      <c r="J18" s="13">
        <v>41093474</v>
      </c>
      <c r="K18" s="13">
        <v>33746969</v>
      </c>
    </row>
    <row r="19" spans="1:11" ht="12.75">
      <c r="A19" s="201" t="s">
        <v>66</v>
      </c>
      <c r="B19" s="202"/>
      <c r="C19" s="202"/>
      <c r="D19" s="202"/>
      <c r="E19" s="202"/>
      <c r="F19" s="202"/>
      <c r="G19" s="202"/>
      <c r="H19" s="203"/>
      <c r="I19" s="4">
        <v>123</v>
      </c>
      <c r="J19" s="13">
        <v>19756596</v>
      </c>
      <c r="K19" s="13">
        <v>15732269</v>
      </c>
    </row>
    <row r="20" spans="1:11" ht="12.75">
      <c r="A20" s="216" t="s">
        <v>108</v>
      </c>
      <c r="B20" s="217"/>
      <c r="C20" s="217"/>
      <c r="D20" s="217"/>
      <c r="E20" s="217"/>
      <c r="F20" s="217"/>
      <c r="G20" s="217"/>
      <c r="H20" s="218"/>
      <c r="I20" s="4">
        <v>124</v>
      </c>
      <c r="J20" s="13">
        <v>20238319</v>
      </c>
      <c r="K20" s="13">
        <v>17711188</v>
      </c>
    </row>
    <row r="21" spans="1:11" ht="12.75">
      <c r="A21" s="216" t="s">
        <v>109</v>
      </c>
      <c r="B21" s="217"/>
      <c r="C21" s="217"/>
      <c r="D21" s="217"/>
      <c r="E21" s="217"/>
      <c r="F21" s="217"/>
      <c r="G21" s="217"/>
      <c r="H21" s="218"/>
      <c r="I21" s="4">
        <v>125</v>
      </c>
      <c r="J21" s="13">
        <v>57708788</v>
      </c>
      <c r="K21" s="13">
        <v>37415439</v>
      </c>
    </row>
    <row r="22" spans="1:11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4">
        <v>126</v>
      </c>
      <c r="J22" s="12">
        <f>SUM(J23:J24)</f>
        <v>206018134</v>
      </c>
      <c r="K22" s="12">
        <f>SUM(K23:K24)</f>
        <v>33334781</v>
      </c>
    </row>
    <row r="23" spans="1:11" ht="12.75">
      <c r="A23" s="201" t="s">
        <v>143</v>
      </c>
      <c r="B23" s="202"/>
      <c r="C23" s="202"/>
      <c r="D23" s="202"/>
      <c r="E23" s="202"/>
      <c r="F23" s="202"/>
      <c r="G23" s="202"/>
      <c r="H23" s="203"/>
      <c r="I23" s="4">
        <v>127</v>
      </c>
      <c r="J23" s="13">
        <v>96126179</v>
      </c>
      <c r="K23" s="13">
        <v>5540134</v>
      </c>
    </row>
    <row r="24" spans="1:11" ht="12.75">
      <c r="A24" s="201" t="s">
        <v>144</v>
      </c>
      <c r="B24" s="202"/>
      <c r="C24" s="202"/>
      <c r="D24" s="202"/>
      <c r="E24" s="202"/>
      <c r="F24" s="202"/>
      <c r="G24" s="202"/>
      <c r="H24" s="203"/>
      <c r="I24" s="4">
        <v>128</v>
      </c>
      <c r="J24" s="13">
        <v>109891955</v>
      </c>
      <c r="K24" s="13">
        <v>27794647</v>
      </c>
    </row>
    <row r="25" spans="1:11" ht="12.75">
      <c r="A25" s="216" t="s">
        <v>110</v>
      </c>
      <c r="B25" s="217"/>
      <c r="C25" s="217"/>
      <c r="D25" s="217"/>
      <c r="E25" s="217"/>
      <c r="F25" s="217"/>
      <c r="G25" s="217"/>
      <c r="H25" s="218"/>
      <c r="I25" s="4">
        <v>129</v>
      </c>
      <c r="J25" s="13">
        <v>19345852</v>
      </c>
      <c r="K25" s="13">
        <v>1974877</v>
      </c>
    </row>
    <row r="26" spans="1:11" ht="12.75">
      <c r="A26" s="216" t="s">
        <v>52</v>
      </c>
      <c r="B26" s="217"/>
      <c r="C26" s="217"/>
      <c r="D26" s="217"/>
      <c r="E26" s="217"/>
      <c r="F26" s="217"/>
      <c r="G26" s="217"/>
      <c r="H26" s="218"/>
      <c r="I26" s="4">
        <v>130</v>
      </c>
      <c r="J26" s="13">
        <v>173409329</v>
      </c>
      <c r="K26" s="13">
        <v>16946368</v>
      </c>
    </row>
    <row r="27" spans="1:11" ht="12.75">
      <c r="A27" s="216" t="s">
        <v>221</v>
      </c>
      <c r="B27" s="217"/>
      <c r="C27" s="217"/>
      <c r="D27" s="217"/>
      <c r="E27" s="217"/>
      <c r="F27" s="217"/>
      <c r="G27" s="217"/>
      <c r="H27" s="218"/>
      <c r="I27" s="4">
        <v>131</v>
      </c>
      <c r="J27" s="12">
        <f>SUM(J28:J32)</f>
        <v>10465279</v>
      </c>
      <c r="K27" s="12">
        <f>SUM(K28:K32)</f>
        <v>42963689</v>
      </c>
    </row>
    <row r="28" spans="1:11" ht="21.75" customHeight="1">
      <c r="A28" s="216" t="s">
        <v>235</v>
      </c>
      <c r="B28" s="217"/>
      <c r="C28" s="217"/>
      <c r="D28" s="217"/>
      <c r="E28" s="217"/>
      <c r="F28" s="217"/>
      <c r="G28" s="217"/>
      <c r="H28" s="218"/>
      <c r="I28" s="4">
        <v>132</v>
      </c>
      <c r="J28" s="13"/>
      <c r="K28" s="13">
        <v>250150</v>
      </c>
    </row>
    <row r="29" spans="1:11" ht="21.75" customHeight="1">
      <c r="A29" s="216" t="s">
        <v>161</v>
      </c>
      <c r="B29" s="217"/>
      <c r="C29" s="217"/>
      <c r="D29" s="217"/>
      <c r="E29" s="217"/>
      <c r="F29" s="217"/>
      <c r="G29" s="217"/>
      <c r="H29" s="218"/>
      <c r="I29" s="4">
        <v>133</v>
      </c>
      <c r="J29" s="13">
        <v>5298550</v>
      </c>
      <c r="K29" s="13">
        <v>10143198</v>
      </c>
    </row>
    <row r="30" spans="1:11" ht="12.75">
      <c r="A30" s="216" t="s">
        <v>145</v>
      </c>
      <c r="B30" s="217"/>
      <c r="C30" s="217"/>
      <c r="D30" s="217"/>
      <c r="E30" s="217"/>
      <c r="F30" s="217"/>
      <c r="G30" s="217"/>
      <c r="H30" s="218"/>
      <c r="I30" s="4">
        <v>134</v>
      </c>
      <c r="J30" s="13">
        <v>5117043</v>
      </c>
      <c r="K30" s="13"/>
    </row>
    <row r="31" spans="1:11" ht="12.75">
      <c r="A31" s="216" t="s">
        <v>231</v>
      </c>
      <c r="B31" s="217"/>
      <c r="C31" s="217"/>
      <c r="D31" s="217"/>
      <c r="E31" s="217"/>
      <c r="F31" s="217"/>
      <c r="G31" s="217"/>
      <c r="H31" s="218"/>
      <c r="I31" s="4">
        <v>135</v>
      </c>
      <c r="J31" s="13"/>
      <c r="K31" s="13"/>
    </row>
    <row r="32" spans="1:11" ht="12.75">
      <c r="A32" s="216" t="s">
        <v>146</v>
      </c>
      <c r="B32" s="217"/>
      <c r="C32" s="217"/>
      <c r="D32" s="217"/>
      <c r="E32" s="217"/>
      <c r="F32" s="217"/>
      <c r="G32" s="217"/>
      <c r="H32" s="218"/>
      <c r="I32" s="4">
        <v>136</v>
      </c>
      <c r="J32" s="13">
        <v>49686</v>
      </c>
      <c r="K32" s="13">
        <v>32570341</v>
      </c>
    </row>
    <row r="33" spans="1:11" ht="12.75">
      <c r="A33" s="216" t="s">
        <v>222</v>
      </c>
      <c r="B33" s="217"/>
      <c r="C33" s="217"/>
      <c r="D33" s="217"/>
      <c r="E33" s="217"/>
      <c r="F33" s="217"/>
      <c r="G33" s="217"/>
      <c r="H33" s="218"/>
      <c r="I33" s="4">
        <v>137</v>
      </c>
      <c r="J33" s="12">
        <f>SUM(J34:J37)</f>
        <v>64287349</v>
      </c>
      <c r="K33" s="12">
        <f>SUM(K34:K37)</f>
        <v>59587405</v>
      </c>
    </row>
    <row r="34" spans="1:11" ht="12.75">
      <c r="A34" s="216" t="s">
        <v>68</v>
      </c>
      <c r="B34" s="217"/>
      <c r="C34" s="217"/>
      <c r="D34" s="217"/>
      <c r="E34" s="217"/>
      <c r="F34" s="217"/>
      <c r="G34" s="217"/>
      <c r="H34" s="218"/>
      <c r="I34" s="4">
        <v>138</v>
      </c>
      <c r="J34" s="13"/>
      <c r="K34" s="13"/>
    </row>
    <row r="35" spans="1:11" ht="12.75">
      <c r="A35" s="216" t="s">
        <v>67</v>
      </c>
      <c r="B35" s="217"/>
      <c r="C35" s="217"/>
      <c r="D35" s="217"/>
      <c r="E35" s="217"/>
      <c r="F35" s="217"/>
      <c r="G35" s="217"/>
      <c r="H35" s="218"/>
      <c r="I35" s="4">
        <v>139</v>
      </c>
      <c r="J35" s="13">
        <v>54340331</v>
      </c>
      <c r="K35" s="13">
        <v>52423675</v>
      </c>
    </row>
    <row r="36" spans="1:11" ht="12.75">
      <c r="A36" s="216" t="s">
        <v>232</v>
      </c>
      <c r="B36" s="217"/>
      <c r="C36" s="217"/>
      <c r="D36" s="217"/>
      <c r="E36" s="217"/>
      <c r="F36" s="217"/>
      <c r="G36" s="217"/>
      <c r="H36" s="218"/>
      <c r="I36" s="4">
        <v>140</v>
      </c>
      <c r="J36" s="13">
        <v>7881511</v>
      </c>
      <c r="K36" s="13">
        <v>5596893</v>
      </c>
    </row>
    <row r="37" spans="1:11" ht="12.75">
      <c r="A37" s="216" t="s">
        <v>69</v>
      </c>
      <c r="B37" s="217"/>
      <c r="C37" s="217"/>
      <c r="D37" s="217"/>
      <c r="E37" s="217"/>
      <c r="F37" s="217"/>
      <c r="G37" s="217"/>
      <c r="H37" s="218"/>
      <c r="I37" s="4">
        <v>141</v>
      </c>
      <c r="J37" s="13">
        <v>2065507</v>
      </c>
      <c r="K37" s="13">
        <v>1566837</v>
      </c>
    </row>
    <row r="38" spans="1:11" ht="12.75">
      <c r="A38" s="216" t="s">
        <v>203</v>
      </c>
      <c r="B38" s="217"/>
      <c r="C38" s="217"/>
      <c r="D38" s="217"/>
      <c r="E38" s="217"/>
      <c r="F38" s="217"/>
      <c r="G38" s="217"/>
      <c r="H38" s="218"/>
      <c r="I38" s="4">
        <v>142</v>
      </c>
      <c r="J38" s="13"/>
      <c r="K38" s="13"/>
    </row>
    <row r="39" spans="1:11" ht="12.75">
      <c r="A39" s="216" t="s">
        <v>204</v>
      </c>
      <c r="B39" s="217"/>
      <c r="C39" s="217"/>
      <c r="D39" s="217"/>
      <c r="E39" s="217"/>
      <c r="F39" s="217"/>
      <c r="G39" s="217"/>
      <c r="H39" s="218"/>
      <c r="I39" s="4">
        <v>143</v>
      </c>
      <c r="J39" s="13">
        <v>1105779</v>
      </c>
      <c r="K39" s="13">
        <v>15194539</v>
      </c>
    </row>
    <row r="40" spans="1:11" ht="12.75">
      <c r="A40" s="216" t="s">
        <v>233</v>
      </c>
      <c r="B40" s="217"/>
      <c r="C40" s="217"/>
      <c r="D40" s="217"/>
      <c r="E40" s="217"/>
      <c r="F40" s="217"/>
      <c r="G40" s="217"/>
      <c r="H40" s="218"/>
      <c r="I40" s="4">
        <v>144</v>
      </c>
      <c r="J40" s="13"/>
      <c r="K40" s="13"/>
    </row>
    <row r="41" spans="1:11" ht="12.75">
      <c r="A41" s="216" t="s">
        <v>234</v>
      </c>
      <c r="B41" s="217"/>
      <c r="C41" s="217"/>
      <c r="D41" s="217"/>
      <c r="E41" s="217"/>
      <c r="F41" s="217"/>
      <c r="G41" s="217"/>
      <c r="H41" s="218"/>
      <c r="I41" s="4">
        <v>145</v>
      </c>
      <c r="J41" s="13"/>
      <c r="K41" s="13"/>
    </row>
    <row r="42" spans="1:11" ht="12.75">
      <c r="A42" s="216" t="s">
        <v>223</v>
      </c>
      <c r="B42" s="217"/>
      <c r="C42" s="217"/>
      <c r="D42" s="217"/>
      <c r="E42" s="217"/>
      <c r="F42" s="217"/>
      <c r="G42" s="217"/>
      <c r="H42" s="218"/>
      <c r="I42" s="4">
        <v>146</v>
      </c>
      <c r="J42" s="12">
        <f>J7+J27+J38+J40</f>
        <v>317706386</v>
      </c>
      <c r="K42" s="12">
        <f>K7+K27+K38+K40</f>
        <v>326594023</v>
      </c>
    </row>
    <row r="43" spans="1:11" ht="12.75">
      <c r="A43" s="216" t="s">
        <v>224</v>
      </c>
      <c r="B43" s="217"/>
      <c r="C43" s="217"/>
      <c r="D43" s="217"/>
      <c r="E43" s="217"/>
      <c r="F43" s="217"/>
      <c r="G43" s="217"/>
      <c r="H43" s="218"/>
      <c r="I43" s="4">
        <v>147</v>
      </c>
      <c r="J43" s="12">
        <f>J10+J33+J39+J41</f>
        <v>811992682</v>
      </c>
      <c r="K43" s="12">
        <f>K10+K33+K39+K41</f>
        <v>388802975</v>
      </c>
    </row>
    <row r="44" spans="1:11" ht="12.75">
      <c r="A44" s="216" t="s">
        <v>244</v>
      </c>
      <c r="B44" s="217"/>
      <c r="C44" s="217"/>
      <c r="D44" s="217"/>
      <c r="E44" s="217"/>
      <c r="F44" s="217"/>
      <c r="G44" s="217"/>
      <c r="H44" s="218"/>
      <c r="I44" s="4">
        <v>148</v>
      </c>
      <c r="J44" s="12">
        <f>J42-J43</f>
        <v>-494286296</v>
      </c>
      <c r="K44" s="12">
        <f>K42-K43</f>
        <v>-62208952</v>
      </c>
    </row>
    <row r="45" spans="1:11" ht="12.75">
      <c r="A45" s="233" t="s">
        <v>226</v>
      </c>
      <c r="B45" s="234"/>
      <c r="C45" s="234"/>
      <c r="D45" s="234"/>
      <c r="E45" s="234"/>
      <c r="F45" s="234"/>
      <c r="G45" s="234"/>
      <c r="H45" s="23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33" t="s">
        <v>227</v>
      </c>
      <c r="B46" s="234"/>
      <c r="C46" s="234"/>
      <c r="D46" s="234"/>
      <c r="E46" s="234"/>
      <c r="F46" s="234"/>
      <c r="G46" s="234"/>
      <c r="H46" s="235"/>
      <c r="I46" s="4">
        <v>150</v>
      </c>
      <c r="J46" s="12">
        <f>IF(J43&gt;J42,J43-J42,0)</f>
        <v>494286296</v>
      </c>
      <c r="K46" s="12">
        <f>IF(K43&gt;K42,K43-K42,0)</f>
        <v>62208952</v>
      </c>
    </row>
    <row r="47" spans="1:11" ht="12.75">
      <c r="A47" s="216" t="s">
        <v>225</v>
      </c>
      <c r="B47" s="217"/>
      <c r="C47" s="217"/>
      <c r="D47" s="217"/>
      <c r="E47" s="217"/>
      <c r="F47" s="217"/>
      <c r="G47" s="217"/>
      <c r="H47" s="218"/>
      <c r="I47" s="4">
        <v>151</v>
      </c>
      <c r="J47" s="13">
        <v>2520264</v>
      </c>
      <c r="K47" s="13">
        <v>-678304</v>
      </c>
    </row>
    <row r="48" spans="1:11" ht="12.75">
      <c r="A48" s="216" t="s">
        <v>245</v>
      </c>
      <c r="B48" s="217"/>
      <c r="C48" s="217"/>
      <c r="D48" s="217"/>
      <c r="E48" s="217"/>
      <c r="F48" s="217"/>
      <c r="G48" s="217"/>
      <c r="H48" s="218"/>
      <c r="I48" s="4">
        <v>152</v>
      </c>
      <c r="J48" s="12">
        <f>J44-J47</f>
        <v>-496806560</v>
      </c>
      <c r="K48" s="12">
        <f>K44-K47</f>
        <v>-61530648</v>
      </c>
    </row>
    <row r="49" spans="1:11" ht="12.75">
      <c r="A49" s="233" t="s">
        <v>200</v>
      </c>
      <c r="B49" s="234"/>
      <c r="C49" s="234"/>
      <c r="D49" s="234"/>
      <c r="E49" s="234"/>
      <c r="F49" s="234"/>
      <c r="G49" s="234"/>
      <c r="H49" s="23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56" t="s">
        <v>228</v>
      </c>
      <c r="B50" s="257"/>
      <c r="C50" s="257"/>
      <c r="D50" s="257"/>
      <c r="E50" s="257"/>
      <c r="F50" s="257"/>
      <c r="G50" s="257"/>
      <c r="H50" s="258"/>
      <c r="I50" s="5">
        <v>154</v>
      </c>
      <c r="J50" s="18">
        <f>IF(J48&lt;0,-J48,0)</f>
        <v>496806560</v>
      </c>
      <c r="K50" s="18">
        <f>IF(K48&lt;0,-K48,0)</f>
        <v>61530648</v>
      </c>
    </row>
    <row r="51" spans="1:11" ht="12.75">
      <c r="A51" s="230" t="s">
        <v>120</v>
      </c>
      <c r="B51" s="241"/>
      <c r="C51" s="241"/>
      <c r="D51" s="241"/>
      <c r="E51" s="241"/>
      <c r="F51" s="241"/>
      <c r="G51" s="241"/>
      <c r="H51" s="241"/>
      <c r="I51" s="259"/>
      <c r="J51" s="259"/>
      <c r="K51" s="260"/>
    </row>
    <row r="52" spans="1:11" ht="12.75">
      <c r="A52" s="213" t="s">
        <v>194</v>
      </c>
      <c r="B52" s="214"/>
      <c r="C52" s="214"/>
      <c r="D52" s="214"/>
      <c r="E52" s="214"/>
      <c r="F52" s="214"/>
      <c r="G52" s="214"/>
      <c r="H52" s="214"/>
      <c r="I52" s="244"/>
      <c r="J52" s="244"/>
      <c r="K52" s="245"/>
    </row>
    <row r="53" spans="1:11" ht="12.75">
      <c r="A53" s="253" t="s">
        <v>242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3">
        <v>-496200350</v>
      </c>
      <c r="K53" s="13">
        <v>-60369788</v>
      </c>
    </row>
    <row r="54" spans="1:12" ht="12.75">
      <c r="A54" s="253" t="s">
        <v>243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4">
        <v>-606210</v>
      </c>
      <c r="K54" s="14">
        <v>-1160860</v>
      </c>
      <c r="L54" s="134"/>
    </row>
    <row r="55" spans="1:11" ht="12.75">
      <c r="A55" s="230" t="s">
        <v>197</v>
      </c>
      <c r="B55" s="241"/>
      <c r="C55" s="241"/>
      <c r="D55" s="241"/>
      <c r="E55" s="241"/>
      <c r="F55" s="241"/>
      <c r="G55" s="241"/>
      <c r="H55" s="241"/>
      <c r="I55" s="259"/>
      <c r="J55" s="259"/>
      <c r="K55" s="260"/>
    </row>
    <row r="56" spans="1:11" ht="12.75">
      <c r="A56" s="213" t="s">
        <v>212</v>
      </c>
      <c r="B56" s="214"/>
      <c r="C56" s="214"/>
      <c r="D56" s="214"/>
      <c r="E56" s="214"/>
      <c r="F56" s="214"/>
      <c r="G56" s="214"/>
      <c r="H56" s="215"/>
      <c r="I56" s="21">
        <v>157</v>
      </c>
      <c r="J56" s="11">
        <v>-496806560</v>
      </c>
      <c r="K56" s="11">
        <v>-61530648</v>
      </c>
    </row>
    <row r="57" spans="1:11" ht="12.75">
      <c r="A57" s="216" t="s">
        <v>229</v>
      </c>
      <c r="B57" s="217"/>
      <c r="C57" s="217"/>
      <c r="D57" s="217"/>
      <c r="E57" s="217"/>
      <c r="F57" s="217"/>
      <c r="G57" s="217"/>
      <c r="H57" s="218"/>
      <c r="I57" s="4">
        <v>158</v>
      </c>
      <c r="J57" s="12">
        <f>SUM(J58:J64)</f>
        <v>135435383</v>
      </c>
      <c r="K57" s="12">
        <f>SUM(K58:K64)</f>
        <v>-21686937</v>
      </c>
    </row>
    <row r="58" spans="1:11" ht="12.75">
      <c r="A58" s="216" t="s">
        <v>236</v>
      </c>
      <c r="B58" s="217"/>
      <c r="C58" s="217"/>
      <c r="D58" s="217"/>
      <c r="E58" s="217"/>
      <c r="F58" s="217"/>
      <c r="G58" s="217"/>
      <c r="H58" s="218"/>
      <c r="I58" s="4">
        <v>159</v>
      </c>
      <c r="J58" s="13">
        <v>46602</v>
      </c>
      <c r="K58" s="13">
        <f>251385+199400</f>
        <v>450785</v>
      </c>
    </row>
    <row r="59" spans="1:11" ht="12.75">
      <c r="A59" s="216" t="s">
        <v>237</v>
      </c>
      <c r="B59" s="217"/>
      <c r="C59" s="217"/>
      <c r="D59" s="217"/>
      <c r="E59" s="217"/>
      <c r="F59" s="217"/>
      <c r="G59" s="217"/>
      <c r="H59" s="218"/>
      <c r="I59" s="4">
        <v>160</v>
      </c>
      <c r="J59" s="13">
        <v>139873351</v>
      </c>
      <c r="K59" s="13">
        <v>-20149299</v>
      </c>
    </row>
    <row r="60" spans="1:11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4">
        <v>161</v>
      </c>
      <c r="J60" s="13">
        <v>-4484570</v>
      </c>
      <c r="K60" s="13">
        <v>-1988423</v>
      </c>
    </row>
    <row r="61" spans="1:11" ht="12.75">
      <c r="A61" s="216" t="s">
        <v>238</v>
      </c>
      <c r="B61" s="217"/>
      <c r="C61" s="217"/>
      <c r="D61" s="217"/>
      <c r="E61" s="217"/>
      <c r="F61" s="217"/>
      <c r="G61" s="217"/>
      <c r="H61" s="218"/>
      <c r="I61" s="4">
        <v>162</v>
      </c>
      <c r="J61" s="13"/>
      <c r="K61" s="13"/>
    </row>
    <row r="62" spans="1:11" ht="12.75">
      <c r="A62" s="216" t="s">
        <v>239</v>
      </c>
      <c r="B62" s="217"/>
      <c r="C62" s="217"/>
      <c r="D62" s="217"/>
      <c r="E62" s="217"/>
      <c r="F62" s="217"/>
      <c r="G62" s="217"/>
      <c r="H62" s="218"/>
      <c r="I62" s="4">
        <v>163</v>
      </c>
      <c r="J62" s="13"/>
      <c r="K62" s="13"/>
    </row>
    <row r="63" spans="1:11" ht="12.75">
      <c r="A63" s="216" t="s">
        <v>240</v>
      </c>
      <c r="B63" s="217"/>
      <c r="C63" s="217"/>
      <c r="D63" s="217"/>
      <c r="E63" s="217"/>
      <c r="F63" s="217"/>
      <c r="G63" s="217"/>
      <c r="H63" s="218"/>
      <c r="I63" s="4">
        <v>164</v>
      </c>
      <c r="J63" s="13"/>
      <c r="K63" s="13"/>
    </row>
    <row r="64" spans="1:11" ht="12.75">
      <c r="A64" s="216" t="s">
        <v>241</v>
      </c>
      <c r="B64" s="217"/>
      <c r="C64" s="217"/>
      <c r="D64" s="217"/>
      <c r="E64" s="217"/>
      <c r="F64" s="217"/>
      <c r="G64" s="217"/>
      <c r="H64" s="218"/>
      <c r="I64" s="4">
        <v>165</v>
      </c>
      <c r="J64" s="13"/>
      <c r="K64" s="13"/>
    </row>
    <row r="65" spans="1:11" ht="12.75">
      <c r="A65" s="216" t="s">
        <v>230</v>
      </c>
      <c r="B65" s="217"/>
      <c r="C65" s="217"/>
      <c r="D65" s="217"/>
      <c r="E65" s="217"/>
      <c r="F65" s="217"/>
      <c r="G65" s="217"/>
      <c r="H65" s="218"/>
      <c r="I65" s="4">
        <v>166</v>
      </c>
      <c r="J65" s="13">
        <v>27974670</v>
      </c>
      <c r="K65" s="13">
        <v>-3979582</v>
      </c>
    </row>
    <row r="66" spans="1:11" ht="12.75">
      <c r="A66" s="216" t="s">
        <v>201</v>
      </c>
      <c r="B66" s="217"/>
      <c r="C66" s="217"/>
      <c r="D66" s="217"/>
      <c r="E66" s="217"/>
      <c r="F66" s="217"/>
      <c r="G66" s="217"/>
      <c r="H66" s="218"/>
      <c r="I66" s="4">
        <v>167</v>
      </c>
      <c r="J66" s="12">
        <f>J57-J65</f>
        <v>107460713</v>
      </c>
      <c r="K66" s="12">
        <f>K57-K65</f>
        <v>-17707355</v>
      </c>
    </row>
    <row r="67" spans="1:11" ht="12.75">
      <c r="A67" s="216" t="s">
        <v>202</v>
      </c>
      <c r="B67" s="217"/>
      <c r="C67" s="217"/>
      <c r="D67" s="217"/>
      <c r="E67" s="217"/>
      <c r="F67" s="217"/>
      <c r="G67" s="217"/>
      <c r="H67" s="218"/>
      <c r="I67" s="4">
        <v>168</v>
      </c>
      <c r="J67" s="18">
        <f>J56+J66</f>
        <v>-389345847</v>
      </c>
      <c r="K67" s="18">
        <f>K56+K66</f>
        <v>-79238003</v>
      </c>
    </row>
    <row r="68" spans="1:11" ht="12.75">
      <c r="A68" s="230" t="s">
        <v>196</v>
      </c>
      <c r="B68" s="241"/>
      <c r="C68" s="241"/>
      <c r="D68" s="241"/>
      <c r="E68" s="241"/>
      <c r="F68" s="241"/>
      <c r="G68" s="241"/>
      <c r="H68" s="241"/>
      <c r="I68" s="259"/>
      <c r="J68" s="259"/>
      <c r="K68" s="260"/>
    </row>
    <row r="69" spans="1:11" ht="12.75">
      <c r="A69" s="213" t="s">
        <v>195</v>
      </c>
      <c r="B69" s="214"/>
      <c r="C69" s="214"/>
      <c r="D69" s="214"/>
      <c r="E69" s="214"/>
      <c r="F69" s="214"/>
      <c r="G69" s="214"/>
      <c r="H69" s="214"/>
      <c r="I69" s="244"/>
      <c r="J69" s="244"/>
      <c r="K69" s="245"/>
    </row>
    <row r="70" spans="1:11" ht="12.75">
      <c r="A70" s="253" t="s">
        <v>242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3">
        <v>-388384777</v>
      </c>
      <c r="K70" s="13">
        <v>-77900713</v>
      </c>
    </row>
    <row r="71" spans="1:11" ht="12.75">
      <c r="A71" s="261" t="s">
        <v>243</v>
      </c>
      <c r="B71" s="262"/>
      <c r="C71" s="262"/>
      <c r="D71" s="262"/>
      <c r="E71" s="262"/>
      <c r="F71" s="262"/>
      <c r="G71" s="262"/>
      <c r="H71" s="263"/>
      <c r="I71" s="7">
        <v>170</v>
      </c>
      <c r="J71" s="14">
        <v>-961070</v>
      </c>
      <c r="K71" s="14">
        <v>-1337290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3:H63"/>
    <mergeCell ref="A64:H64"/>
    <mergeCell ref="A55:K55"/>
    <mergeCell ref="A61:H61"/>
    <mergeCell ref="A62:H62"/>
    <mergeCell ref="A60:H60"/>
    <mergeCell ref="A47:H47"/>
    <mergeCell ref="A48:H48"/>
    <mergeCell ref="A57:H57"/>
    <mergeCell ref="A58:H58"/>
    <mergeCell ref="A56:H56"/>
    <mergeCell ref="A49:H49"/>
    <mergeCell ref="A50:H50"/>
    <mergeCell ref="A51:K51"/>
    <mergeCell ref="A52:K52"/>
    <mergeCell ref="A53:H53"/>
    <mergeCell ref="A54:H54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4:H24"/>
    <mergeCell ref="A6:H6"/>
    <mergeCell ref="A7:H7"/>
    <mergeCell ref="A8:H8"/>
    <mergeCell ref="A1:J1"/>
    <mergeCell ref="A23:H23"/>
    <mergeCell ref="A17:H17"/>
    <mergeCell ref="A18:H18"/>
    <mergeCell ref="A19:H19"/>
    <mergeCell ref="A22:H22"/>
    <mergeCell ref="A20:H20"/>
    <mergeCell ref="A14:H14"/>
    <mergeCell ref="A9:H9"/>
    <mergeCell ref="A10:H10"/>
    <mergeCell ref="A11:H11"/>
    <mergeCell ref="A12:H12"/>
    <mergeCell ref="K1:K2"/>
    <mergeCell ref="A2:J2"/>
    <mergeCell ref="A4:K4"/>
    <mergeCell ref="A13:H13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48" sqref="K48"/>
    </sheetView>
  </sheetViews>
  <sheetFormatPr defaultColWidth="9.140625" defaultRowHeight="12.75"/>
  <cols>
    <col min="8" max="8" width="7.00390625" style="0" customWidth="1"/>
    <col min="10" max="10" width="12.00390625" style="0" customWidth="1"/>
    <col min="11" max="11" width="14.00390625" style="0" customWidth="1"/>
  </cols>
  <sheetData>
    <row r="1" spans="1:11" ht="12.75">
      <c r="A1" s="277" t="s">
        <v>170</v>
      </c>
      <c r="B1" s="278"/>
      <c r="C1" s="278"/>
      <c r="D1" s="278"/>
      <c r="E1" s="278"/>
      <c r="F1" s="278"/>
      <c r="G1" s="278"/>
      <c r="H1" s="278"/>
      <c r="I1" s="278"/>
      <c r="J1" s="272"/>
      <c r="K1" s="205"/>
    </row>
    <row r="2" spans="1:11" ht="12.75">
      <c r="A2" s="270" t="s">
        <v>393</v>
      </c>
      <c r="B2" s="271"/>
      <c r="C2" s="271"/>
      <c r="D2" s="271"/>
      <c r="E2" s="271"/>
      <c r="F2" s="271"/>
      <c r="G2" s="271"/>
      <c r="H2" s="271"/>
      <c r="I2" s="271"/>
      <c r="J2" s="272"/>
      <c r="K2" s="269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73" t="s">
        <v>385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" thickBot="1">
      <c r="A5" s="276" t="s">
        <v>61</v>
      </c>
      <c r="B5" s="276"/>
      <c r="C5" s="276"/>
      <c r="D5" s="276"/>
      <c r="E5" s="276"/>
      <c r="F5" s="276"/>
      <c r="G5" s="276"/>
      <c r="H5" s="276"/>
      <c r="I5" s="83" t="s">
        <v>290</v>
      </c>
      <c r="J5" s="84" t="s">
        <v>156</v>
      </c>
      <c r="K5" s="84" t="s">
        <v>157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85">
        <v>2</v>
      </c>
      <c r="J6" s="86" t="s">
        <v>294</v>
      </c>
      <c r="K6" s="86" t="s">
        <v>295</v>
      </c>
    </row>
    <row r="7" spans="1:11" ht="12.75">
      <c r="A7" s="265" t="s">
        <v>162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ht="12.75">
      <c r="A8" s="201" t="s">
        <v>40</v>
      </c>
      <c r="B8" s="202"/>
      <c r="C8" s="202"/>
      <c r="D8" s="202"/>
      <c r="E8" s="202"/>
      <c r="F8" s="202"/>
      <c r="G8" s="202"/>
      <c r="H8" s="202"/>
      <c r="I8" s="4">
        <v>1</v>
      </c>
      <c r="J8" s="13">
        <v>-494286296</v>
      </c>
      <c r="K8" s="13">
        <v>-62208952</v>
      </c>
    </row>
    <row r="9" spans="1:11" ht="12.75">
      <c r="A9" s="201" t="s">
        <v>41</v>
      </c>
      <c r="B9" s="202"/>
      <c r="C9" s="202"/>
      <c r="D9" s="202"/>
      <c r="E9" s="202"/>
      <c r="F9" s="202"/>
      <c r="G9" s="202"/>
      <c r="H9" s="202"/>
      <c r="I9" s="4">
        <v>2</v>
      </c>
      <c r="J9" s="13">
        <v>20238319</v>
      </c>
      <c r="K9" s="13">
        <v>17711188</v>
      </c>
    </row>
    <row r="10" spans="1:11" ht="12.75">
      <c r="A10" s="201" t="s">
        <v>42</v>
      </c>
      <c r="B10" s="202"/>
      <c r="C10" s="202"/>
      <c r="D10" s="202"/>
      <c r="E10" s="202"/>
      <c r="F10" s="202"/>
      <c r="G10" s="202"/>
      <c r="H10" s="202"/>
      <c r="I10" s="4">
        <v>3</v>
      </c>
      <c r="J10" s="13"/>
      <c r="K10" s="13"/>
    </row>
    <row r="11" spans="1:11" ht="12.75">
      <c r="A11" s="201" t="s">
        <v>43</v>
      </c>
      <c r="B11" s="202"/>
      <c r="C11" s="202"/>
      <c r="D11" s="202"/>
      <c r="E11" s="202"/>
      <c r="F11" s="202"/>
      <c r="G11" s="202"/>
      <c r="H11" s="202"/>
      <c r="I11" s="4">
        <v>4</v>
      </c>
      <c r="J11" s="13">
        <v>133083810</v>
      </c>
      <c r="K11" s="13">
        <v>65095491</v>
      </c>
    </row>
    <row r="12" spans="1:11" ht="12.75">
      <c r="A12" s="201" t="s">
        <v>44</v>
      </c>
      <c r="B12" s="202"/>
      <c r="C12" s="202"/>
      <c r="D12" s="202"/>
      <c r="E12" s="202"/>
      <c r="F12" s="202"/>
      <c r="G12" s="202"/>
      <c r="H12" s="202"/>
      <c r="I12" s="4">
        <v>5</v>
      </c>
      <c r="J12" s="13">
        <v>35391764</v>
      </c>
      <c r="K12" s="13">
        <v>2551424</v>
      </c>
    </row>
    <row r="13" spans="1:11" ht="12.75">
      <c r="A13" s="201" t="s">
        <v>53</v>
      </c>
      <c r="B13" s="202"/>
      <c r="C13" s="202"/>
      <c r="D13" s="202"/>
      <c r="E13" s="202"/>
      <c r="F13" s="202"/>
      <c r="G13" s="202"/>
      <c r="H13" s="202"/>
      <c r="I13" s="4">
        <v>6</v>
      </c>
      <c r="J13" s="13">
        <v>309431675</v>
      </c>
      <c r="K13" s="13">
        <f>45201240+171421</f>
        <v>45372661</v>
      </c>
    </row>
    <row r="14" spans="1:11" ht="12.75">
      <c r="A14" s="216" t="s">
        <v>163</v>
      </c>
      <c r="B14" s="217"/>
      <c r="C14" s="217"/>
      <c r="D14" s="217"/>
      <c r="E14" s="217"/>
      <c r="F14" s="217"/>
      <c r="G14" s="217"/>
      <c r="H14" s="217"/>
      <c r="I14" s="4">
        <v>7</v>
      </c>
      <c r="J14" s="12">
        <f>SUM(J8:J13)</f>
        <v>3859272</v>
      </c>
      <c r="K14" s="12">
        <f>SUM(K8:K13)</f>
        <v>68521812</v>
      </c>
    </row>
    <row r="15" spans="1:11" ht="12.75">
      <c r="A15" s="201" t="s">
        <v>54</v>
      </c>
      <c r="B15" s="202"/>
      <c r="C15" s="202"/>
      <c r="D15" s="202"/>
      <c r="E15" s="202"/>
      <c r="F15" s="202"/>
      <c r="G15" s="202"/>
      <c r="H15" s="202"/>
      <c r="I15" s="4">
        <v>8</v>
      </c>
      <c r="J15" s="13">
        <v>60707942</v>
      </c>
      <c r="K15" s="13">
        <v>50664692</v>
      </c>
    </row>
    <row r="16" spans="1:11" ht="12.75">
      <c r="A16" s="201" t="s">
        <v>55</v>
      </c>
      <c r="B16" s="202"/>
      <c r="C16" s="202"/>
      <c r="D16" s="202"/>
      <c r="E16" s="202"/>
      <c r="F16" s="202"/>
      <c r="G16" s="202"/>
      <c r="H16" s="202"/>
      <c r="I16" s="4">
        <v>9</v>
      </c>
      <c r="J16" s="13"/>
      <c r="K16" s="13"/>
    </row>
    <row r="17" spans="1:11" ht="12.75">
      <c r="A17" s="201" t="s">
        <v>56</v>
      </c>
      <c r="B17" s="202"/>
      <c r="C17" s="202"/>
      <c r="D17" s="202"/>
      <c r="E17" s="202"/>
      <c r="F17" s="202"/>
      <c r="G17" s="202"/>
      <c r="H17" s="202"/>
      <c r="I17" s="4">
        <v>10</v>
      </c>
      <c r="J17" s="13"/>
      <c r="K17" s="13"/>
    </row>
    <row r="18" spans="1:11" ht="12.75">
      <c r="A18" s="201" t="s">
        <v>57</v>
      </c>
      <c r="B18" s="202"/>
      <c r="C18" s="202"/>
      <c r="D18" s="202"/>
      <c r="E18" s="202"/>
      <c r="F18" s="202"/>
      <c r="G18" s="202"/>
      <c r="H18" s="202"/>
      <c r="I18" s="4">
        <v>11</v>
      </c>
      <c r="J18" s="13"/>
      <c r="K18" s="13"/>
    </row>
    <row r="19" spans="1:11" ht="12.75">
      <c r="A19" s="216" t="s">
        <v>164</v>
      </c>
      <c r="B19" s="217"/>
      <c r="C19" s="217"/>
      <c r="D19" s="217"/>
      <c r="E19" s="217"/>
      <c r="F19" s="217"/>
      <c r="G19" s="217"/>
      <c r="H19" s="217"/>
      <c r="I19" s="4">
        <v>12</v>
      </c>
      <c r="J19" s="12">
        <f>SUM(J15:J18)</f>
        <v>60707942</v>
      </c>
      <c r="K19" s="12">
        <f>SUM(K15:K18)</f>
        <v>50664692</v>
      </c>
    </row>
    <row r="20" spans="1:11" ht="12.75">
      <c r="A20" s="216" t="s">
        <v>36</v>
      </c>
      <c r="B20" s="217"/>
      <c r="C20" s="217"/>
      <c r="D20" s="217"/>
      <c r="E20" s="217"/>
      <c r="F20" s="217"/>
      <c r="G20" s="217"/>
      <c r="H20" s="217"/>
      <c r="I20" s="4">
        <v>13</v>
      </c>
      <c r="J20" s="12">
        <f>IF(J14&gt;J19,J14-J19,0)</f>
        <v>0</v>
      </c>
      <c r="K20" s="12">
        <f>IF(K14&gt;K19,K14-K19,0)</f>
        <v>17857120</v>
      </c>
    </row>
    <row r="21" spans="1:11" ht="12.75">
      <c r="A21" s="216" t="s">
        <v>37</v>
      </c>
      <c r="B21" s="217"/>
      <c r="C21" s="217"/>
      <c r="D21" s="217"/>
      <c r="E21" s="217"/>
      <c r="F21" s="217"/>
      <c r="G21" s="217"/>
      <c r="H21" s="217"/>
      <c r="I21" s="4">
        <v>14</v>
      </c>
      <c r="J21" s="12">
        <f>IF(J19&gt;J14,J19-J14,0)</f>
        <v>56848670</v>
      </c>
      <c r="K21" s="12">
        <f>IF(K19&gt;K14,K19-K14,0)</f>
        <v>0</v>
      </c>
    </row>
    <row r="22" spans="1:11" ht="12.75">
      <c r="A22" s="265" t="s">
        <v>165</v>
      </c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01" t="s">
        <v>185</v>
      </c>
      <c r="B23" s="202"/>
      <c r="C23" s="202"/>
      <c r="D23" s="202"/>
      <c r="E23" s="202"/>
      <c r="F23" s="202"/>
      <c r="G23" s="202"/>
      <c r="H23" s="202"/>
      <c r="I23" s="4">
        <v>15</v>
      </c>
      <c r="J23" s="13">
        <v>3019584</v>
      </c>
      <c r="K23" s="13">
        <v>291385</v>
      </c>
    </row>
    <row r="24" spans="1:11" ht="12.75">
      <c r="A24" s="201" t="s">
        <v>186</v>
      </c>
      <c r="B24" s="202"/>
      <c r="C24" s="202"/>
      <c r="D24" s="202"/>
      <c r="E24" s="202"/>
      <c r="F24" s="202"/>
      <c r="G24" s="202"/>
      <c r="H24" s="202"/>
      <c r="I24" s="4">
        <v>16</v>
      </c>
      <c r="J24" s="13"/>
      <c r="K24" s="13">
        <v>694462</v>
      </c>
    </row>
    <row r="25" spans="1:11" ht="12.75">
      <c r="A25" s="201" t="s">
        <v>187</v>
      </c>
      <c r="B25" s="202"/>
      <c r="C25" s="202"/>
      <c r="D25" s="202"/>
      <c r="E25" s="202"/>
      <c r="F25" s="202"/>
      <c r="G25" s="202"/>
      <c r="H25" s="202"/>
      <c r="I25" s="4">
        <v>17</v>
      </c>
      <c r="J25" s="13"/>
      <c r="K25" s="13"/>
    </row>
    <row r="26" spans="1:11" ht="12.75">
      <c r="A26" s="201" t="s">
        <v>188</v>
      </c>
      <c r="B26" s="202"/>
      <c r="C26" s="202"/>
      <c r="D26" s="202"/>
      <c r="E26" s="202"/>
      <c r="F26" s="202"/>
      <c r="G26" s="202"/>
      <c r="H26" s="202"/>
      <c r="I26" s="4">
        <v>18</v>
      </c>
      <c r="J26" s="13"/>
      <c r="K26" s="13"/>
    </row>
    <row r="27" spans="1:11" ht="12.75">
      <c r="A27" s="201" t="s">
        <v>189</v>
      </c>
      <c r="B27" s="202"/>
      <c r="C27" s="202"/>
      <c r="D27" s="202"/>
      <c r="E27" s="202"/>
      <c r="F27" s="202"/>
      <c r="G27" s="202"/>
      <c r="H27" s="202"/>
      <c r="I27" s="4">
        <v>19</v>
      </c>
      <c r="J27" s="13"/>
      <c r="K27" s="13">
        <v>3000</v>
      </c>
    </row>
    <row r="28" spans="1:11" ht="12.75">
      <c r="A28" s="216" t="s">
        <v>174</v>
      </c>
      <c r="B28" s="217"/>
      <c r="C28" s="217"/>
      <c r="D28" s="217"/>
      <c r="E28" s="217"/>
      <c r="F28" s="217"/>
      <c r="G28" s="217"/>
      <c r="H28" s="217"/>
      <c r="I28" s="4">
        <v>20</v>
      </c>
      <c r="J28" s="12">
        <f>SUM(J23:J27)</f>
        <v>3019584</v>
      </c>
      <c r="K28" s="12">
        <f>SUM(K23:K27)</f>
        <v>988847</v>
      </c>
    </row>
    <row r="29" spans="1:11" ht="12.75">
      <c r="A29" s="201" t="s">
        <v>121</v>
      </c>
      <c r="B29" s="202"/>
      <c r="C29" s="202"/>
      <c r="D29" s="202"/>
      <c r="E29" s="202"/>
      <c r="F29" s="202"/>
      <c r="G29" s="202"/>
      <c r="H29" s="202"/>
      <c r="I29" s="4">
        <v>21</v>
      </c>
      <c r="J29" s="13">
        <v>5171128</v>
      </c>
      <c r="K29" s="13">
        <v>7510653</v>
      </c>
    </row>
    <row r="30" spans="1:11" ht="12.75">
      <c r="A30" s="201" t="s">
        <v>122</v>
      </c>
      <c r="B30" s="202"/>
      <c r="C30" s="202"/>
      <c r="D30" s="202"/>
      <c r="E30" s="202"/>
      <c r="F30" s="202"/>
      <c r="G30" s="202"/>
      <c r="H30" s="202"/>
      <c r="I30" s="4">
        <v>22</v>
      </c>
      <c r="J30" s="13">
        <v>217611</v>
      </c>
      <c r="K30" s="13"/>
    </row>
    <row r="31" spans="1:11" ht="12.75">
      <c r="A31" s="201" t="s">
        <v>16</v>
      </c>
      <c r="B31" s="202"/>
      <c r="C31" s="202"/>
      <c r="D31" s="202"/>
      <c r="E31" s="202"/>
      <c r="F31" s="202"/>
      <c r="G31" s="202"/>
      <c r="H31" s="202"/>
      <c r="I31" s="4">
        <v>23</v>
      </c>
      <c r="J31" s="13"/>
      <c r="K31" s="13"/>
    </row>
    <row r="32" spans="1:11" ht="12.75">
      <c r="A32" s="216" t="s">
        <v>5</v>
      </c>
      <c r="B32" s="217"/>
      <c r="C32" s="217"/>
      <c r="D32" s="217"/>
      <c r="E32" s="217"/>
      <c r="F32" s="217"/>
      <c r="G32" s="217"/>
      <c r="H32" s="217"/>
      <c r="I32" s="4">
        <v>24</v>
      </c>
      <c r="J32" s="12">
        <f>SUM(J29:J31)</f>
        <v>5388739</v>
      </c>
      <c r="K32" s="12">
        <f>SUM(K29:K31)</f>
        <v>7510653</v>
      </c>
    </row>
    <row r="33" spans="1:11" ht="12.75">
      <c r="A33" s="216" t="s">
        <v>38</v>
      </c>
      <c r="B33" s="217"/>
      <c r="C33" s="217"/>
      <c r="D33" s="217"/>
      <c r="E33" s="217"/>
      <c r="F33" s="217"/>
      <c r="G33" s="217"/>
      <c r="H33" s="217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216" t="s">
        <v>39</v>
      </c>
      <c r="B34" s="217"/>
      <c r="C34" s="217"/>
      <c r="D34" s="217"/>
      <c r="E34" s="217"/>
      <c r="F34" s="217"/>
      <c r="G34" s="217"/>
      <c r="H34" s="217"/>
      <c r="I34" s="4">
        <v>26</v>
      </c>
      <c r="J34" s="12">
        <f>IF(J32&gt;J28,J32-J28,0)</f>
        <v>2369155</v>
      </c>
      <c r="K34" s="12">
        <f>IF(K32&gt;K28,K32-K28,0)</f>
        <v>6521806</v>
      </c>
    </row>
    <row r="35" spans="1:11" ht="12.75">
      <c r="A35" s="265" t="s">
        <v>166</v>
      </c>
      <c r="B35" s="266"/>
      <c r="C35" s="266"/>
      <c r="D35" s="266"/>
      <c r="E35" s="266"/>
      <c r="F35" s="266"/>
      <c r="G35" s="266"/>
      <c r="H35" s="266"/>
      <c r="I35" s="267"/>
      <c r="J35" s="267"/>
      <c r="K35" s="268"/>
    </row>
    <row r="36" spans="1:11" ht="12.75">
      <c r="A36" s="201" t="s">
        <v>180</v>
      </c>
      <c r="B36" s="202"/>
      <c r="C36" s="202"/>
      <c r="D36" s="202"/>
      <c r="E36" s="202"/>
      <c r="F36" s="202"/>
      <c r="G36" s="202"/>
      <c r="H36" s="202"/>
      <c r="I36" s="4">
        <v>27</v>
      </c>
      <c r="J36" s="13">
        <v>105925832</v>
      </c>
      <c r="K36" s="13"/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4">
        <v>28</v>
      </c>
      <c r="J37" s="13">
        <v>45511466</v>
      </c>
      <c r="K37" s="13">
        <v>1961001</v>
      </c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4">
        <v>29</v>
      </c>
      <c r="J38" s="13"/>
      <c r="K38" s="13"/>
    </row>
    <row r="39" spans="1:11" ht="12.75">
      <c r="A39" s="216" t="s">
        <v>70</v>
      </c>
      <c r="B39" s="217"/>
      <c r="C39" s="217"/>
      <c r="D39" s="217"/>
      <c r="E39" s="217"/>
      <c r="F39" s="217"/>
      <c r="G39" s="217"/>
      <c r="H39" s="217"/>
      <c r="I39" s="4">
        <v>30</v>
      </c>
      <c r="J39" s="12">
        <f>SUM(J36:J38)</f>
        <v>151437298</v>
      </c>
      <c r="K39" s="12">
        <f>SUM(K36:K38)</f>
        <v>1961001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4">
        <v>31</v>
      </c>
      <c r="J40" s="13">
        <v>87157098</v>
      </c>
      <c r="K40" s="13">
        <v>10014605</v>
      </c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4">
        <v>32</v>
      </c>
      <c r="J41" s="13">
        <v>424583</v>
      </c>
      <c r="K41" s="13"/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4">
        <v>33</v>
      </c>
      <c r="J42" s="13">
        <v>3735541</v>
      </c>
      <c r="K42" s="13">
        <v>171421</v>
      </c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4">
        <v>34</v>
      </c>
      <c r="J43" s="13">
        <v>3397200</v>
      </c>
      <c r="K43" s="13"/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4">
        <v>35</v>
      </c>
      <c r="J44" s="13"/>
      <c r="K44" s="13"/>
    </row>
    <row r="45" spans="1:11" ht="12.75">
      <c r="A45" s="216" t="s">
        <v>71</v>
      </c>
      <c r="B45" s="217"/>
      <c r="C45" s="217"/>
      <c r="D45" s="217"/>
      <c r="E45" s="217"/>
      <c r="F45" s="217"/>
      <c r="G45" s="217"/>
      <c r="H45" s="217"/>
      <c r="I45" s="4">
        <v>36</v>
      </c>
      <c r="J45" s="12">
        <f>SUM(J40:J44)</f>
        <v>94714422</v>
      </c>
      <c r="K45" s="12">
        <f>SUM(K40:K44)</f>
        <v>10186026</v>
      </c>
    </row>
    <row r="46" spans="1:11" ht="12.75">
      <c r="A46" s="216" t="s">
        <v>17</v>
      </c>
      <c r="B46" s="217"/>
      <c r="C46" s="217"/>
      <c r="D46" s="217"/>
      <c r="E46" s="217"/>
      <c r="F46" s="217"/>
      <c r="G46" s="217"/>
      <c r="H46" s="217"/>
      <c r="I46" s="4">
        <v>37</v>
      </c>
      <c r="J46" s="12">
        <f>IF(J39&gt;J45,J39-J45,0)</f>
        <v>56722876</v>
      </c>
      <c r="K46" s="12">
        <f>IF(K39&gt;K45,K39-K45,0)</f>
        <v>0</v>
      </c>
    </row>
    <row r="47" spans="1:11" ht="12.75">
      <c r="A47" s="216" t="s">
        <v>18</v>
      </c>
      <c r="B47" s="217"/>
      <c r="C47" s="217"/>
      <c r="D47" s="217"/>
      <c r="E47" s="217"/>
      <c r="F47" s="217"/>
      <c r="G47" s="217"/>
      <c r="H47" s="217"/>
      <c r="I47" s="4">
        <v>38</v>
      </c>
      <c r="J47" s="12">
        <f>IF(J45&gt;J39,J45-J39,0)</f>
        <v>0</v>
      </c>
      <c r="K47" s="12">
        <f>IF(K45&gt;K39,K45-K39,0)</f>
        <v>8225025</v>
      </c>
    </row>
    <row r="48" spans="1:11" ht="12.75">
      <c r="A48" s="201" t="s">
        <v>72</v>
      </c>
      <c r="B48" s="202"/>
      <c r="C48" s="202"/>
      <c r="D48" s="202"/>
      <c r="E48" s="202"/>
      <c r="F48" s="202"/>
      <c r="G48" s="202"/>
      <c r="H48" s="202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3110289</v>
      </c>
    </row>
    <row r="49" spans="1:11" ht="12.75">
      <c r="A49" s="201" t="s">
        <v>73</v>
      </c>
      <c r="B49" s="202"/>
      <c r="C49" s="202"/>
      <c r="D49" s="202"/>
      <c r="E49" s="202"/>
      <c r="F49" s="202"/>
      <c r="G49" s="202"/>
      <c r="H49" s="202"/>
      <c r="I49" s="4">
        <v>40</v>
      </c>
      <c r="J49" s="12">
        <f>IF(J21-J20+J34-J33+J47-J46&gt;0,J21-J20+J34-J33+J47-J46,0)</f>
        <v>2494949</v>
      </c>
      <c r="K49" s="12">
        <f>IF(K21-K20+K34-K33+K47-K46&gt;0,K21-K20+K34-K33+K47-K46,0)</f>
        <v>0</v>
      </c>
    </row>
    <row r="50" spans="1:11" ht="12.75">
      <c r="A50" s="201" t="s">
        <v>167</v>
      </c>
      <c r="B50" s="202"/>
      <c r="C50" s="202"/>
      <c r="D50" s="202"/>
      <c r="E50" s="202"/>
      <c r="F50" s="202"/>
      <c r="G50" s="202"/>
      <c r="H50" s="202"/>
      <c r="I50" s="4">
        <v>41</v>
      </c>
      <c r="J50" s="13">
        <v>5029930</v>
      </c>
      <c r="K50" s="13">
        <f>J53</f>
        <v>2534981</v>
      </c>
    </row>
    <row r="51" spans="1:11" ht="12.75">
      <c r="A51" s="201" t="s">
        <v>182</v>
      </c>
      <c r="B51" s="202"/>
      <c r="C51" s="202"/>
      <c r="D51" s="202"/>
      <c r="E51" s="202"/>
      <c r="F51" s="202"/>
      <c r="G51" s="202"/>
      <c r="H51" s="202"/>
      <c r="I51" s="4">
        <v>42</v>
      </c>
      <c r="J51" s="13"/>
      <c r="K51" s="13">
        <v>3110289</v>
      </c>
    </row>
    <row r="52" spans="1:11" ht="12.75">
      <c r="A52" s="201" t="s">
        <v>183</v>
      </c>
      <c r="B52" s="202"/>
      <c r="C52" s="202"/>
      <c r="D52" s="202"/>
      <c r="E52" s="202"/>
      <c r="F52" s="202"/>
      <c r="G52" s="202"/>
      <c r="H52" s="202"/>
      <c r="I52" s="4">
        <v>43</v>
      </c>
      <c r="J52" s="13">
        <f>J49</f>
        <v>2494949</v>
      </c>
      <c r="K52" s="13">
        <f>K49</f>
        <v>0</v>
      </c>
    </row>
    <row r="53" spans="1:11" ht="12.75">
      <c r="A53" s="246" t="s">
        <v>184</v>
      </c>
      <c r="B53" s="247"/>
      <c r="C53" s="247"/>
      <c r="D53" s="247"/>
      <c r="E53" s="247"/>
      <c r="F53" s="247"/>
      <c r="G53" s="247"/>
      <c r="H53" s="247"/>
      <c r="I53" s="7">
        <v>44</v>
      </c>
      <c r="J53" s="18">
        <f>J50+J51-J52</f>
        <v>2534981</v>
      </c>
      <c r="K53" s="18">
        <f>K50+K51-K52</f>
        <v>5645270</v>
      </c>
    </row>
  </sheetData>
  <sheetProtection/>
  <mergeCells count="53">
    <mergeCell ref="A40:H40"/>
    <mergeCell ref="A36:H36"/>
    <mergeCell ref="A48:H48"/>
    <mergeCell ref="A53:H53"/>
    <mergeCell ref="A49:H49"/>
    <mergeCell ref="A50:H50"/>
    <mergeCell ref="A51:H51"/>
    <mergeCell ref="A52:H52"/>
    <mergeCell ref="A44:H44"/>
    <mergeCell ref="A47:H47"/>
    <mergeCell ref="A41:H41"/>
    <mergeCell ref="A43:H43"/>
    <mergeCell ref="A42:H42"/>
    <mergeCell ref="A45:H45"/>
    <mergeCell ref="A46:H46"/>
    <mergeCell ref="A32:H32"/>
    <mergeCell ref="A39:H39"/>
    <mergeCell ref="A35:K35"/>
    <mergeCell ref="A38:H38"/>
    <mergeCell ref="A37:H37"/>
    <mergeCell ref="A34:H34"/>
    <mergeCell ref="A26:H26"/>
    <mergeCell ref="A27:H27"/>
    <mergeCell ref="A25:H25"/>
    <mergeCell ref="A23:H23"/>
    <mergeCell ref="A33:H33"/>
    <mergeCell ref="A31:H31"/>
    <mergeCell ref="A28:H28"/>
    <mergeCell ref="A24:H24"/>
    <mergeCell ref="A29:H29"/>
    <mergeCell ref="A30:H30"/>
    <mergeCell ref="A15:H15"/>
    <mergeCell ref="A16:H16"/>
    <mergeCell ref="A18:H18"/>
    <mergeCell ref="A19:H19"/>
    <mergeCell ref="A17:H17"/>
    <mergeCell ref="A22:K22"/>
    <mergeCell ref="A20:H20"/>
    <mergeCell ref="A21:H21"/>
    <mergeCell ref="K1:K2"/>
    <mergeCell ref="A2:J2"/>
    <mergeCell ref="A4:K4"/>
    <mergeCell ref="A5:H5"/>
    <mergeCell ref="A14:H14"/>
    <mergeCell ref="A11:H11"/>
    <mergeCell ref="A12:H12"/>
    <mergeCell ref="A1:J1"/>
    <mergeCell ref="A10:H10"/>
    <mergeCell ref="A13:H13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4:K14 J19:K21 J28:K28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7" t="s">
        <v>205</v>
      </c>
      <c r="B1" s="278"/>
      <c r="C1" s="278"/>
      <c r="D1" s="278"/>
      <c r="E1" s="278"/>
      <c r="F1" s="278"/>
      <c r="G1" s="278"/>
      <c r="H1" s="278"/>
      <c r="I1" s="278"/>
      <c r="J1" s="272"/>
      <c r="K1" s="279"/>
    </row>
    <row r="2" spans="1:11" ht="12.75">
      <c r="A2" s="270" t="s">
        <v>6</v>
      </c>
      <c r="B2" s="271"/>
      <c r="C2" s="271"/>
      <c r="D2" s="271"/>
      <c r="E2" s="271"/>
      <c r="F2" s="271"/>
      <c r="G2" s="271"/>
      <c r="H2" s="271"/>
      <c r="I2" s="271"/>
      <c r="J2" s="272"/>
      <c r="K2" s="26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73" t="s">
        <v>7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" thickBot="1">
      <c r="A5" s="276" t="s">
        <v>61</v>
      </c>
      <c r="B5" s="276"/>
      <c r="C5" s="276"/>
      <c r="D5" s="276"/>
      <c r="E5" s="276"/>
      <c r="F5" s="276"/>
      <c r="G5" s="276"/>
      <c r="H5" s="276"/>
      <c r="I5" s="83" t="s">
        <v>290</v>
      </c>
      <c r="J5" s="84" t="s">
        <v>156</v>
      </c>
      <c r="K5" s="84" t="s">
        <v>157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85">
        <v>2</v>
      </c>
      <c r="J6" s="86" t="s">
        <v>294</v>
      </c>
      <c r="K6" s="86" t="s">
        <v>295</v>
      </c>
    </row>
    <row r="7" spans="1:11" ht="12.75">
      <c r="A7" s="265" t="s">
        <v>162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ht="12.75">
      <c r="A8" s="201" t="s">
        <v>207</v>
      </c>
      <c r="B8" s="202"/>
      <c r="C8" s="202"/>
      <c r="D8" s="202"/>
      <c r="E8" s="202"/>
      <c r="F8" s="202"/>
      <c r="G8" s="202"/>
      <c r="H8" s="202"/>
      <c r="I8" s="4">
        <v>1</v>
      </c>
      <c r="J8" s="8"/>
      <c r="K8" s="13"/>
    </row>
    <row r="9" spans="1:11" ht="12.75">
      <c r="A9" s="201" t="s">
        <v>125</v>
      </c>
      <c r="B9" s="202"/>
      <c r="C9" s="202"/>
      <c r="D9" s="202"/>
      <c r="E9" s="202"/>
      <c r="F9" s="202"/>
      <c r="G9" s="202"/>
      <c r="H9" s="202"/>
      <c r="I9" s="4">
        <v>2</v>
      </c>
      <c r="J9" s="8"/>
      <c r="K9" s="13"/>
    </row>
    <row r="10" spans="1:11" ht="12.75">
      <c r="A10" s="201" t="s">
        <v>126</v>
      </c>
      <c r="B10" s="202"/>
      <c r="C10" s="202"/>
      <c r="D10" s="202"/>
      <c r="E10" s="202"/>
      <c r="F10" s="202"/>
      <c r="G10" s="202"/>
      <c r="H10" s="202"/>
      <c r="I10" s="4">
        <v>3</v>
      </c>
      <c r="J10" s="8"/>
      <c r="K10" s="13"/>
    </row>
    <row r="11" spans="1:11" ht="12.75">
      <c r="A11" s="201" t="s">
        <v>127</v>
      </c>
      <c r="B11" s="202"/>
      <c r="C11" s="202"/>
      <c r="D11" s="202"/>
      <c r="E11" s="202"/>
      <c r="F11" s="202"/>
      <c r="G11" s="202"/>
      <c r="H11" s="202"/>
      <c r="I11" s="4">
        <v>4</v>
      </c>
      <c r="J11" s="8"/>
      <c r="K11" s="13"/>
    </row>
    <row r="12" spans="1:11" ht="12.75">
      <c r="A12" s="201" t="s">
        <v>128</v>
      </c>
      <c r="B12" s="202"/>
      <c r="C12" s="202"/>
      <c r="D12" s="202"/>
      <c r="E12" s="202"/>
      <c r="F12" s="202"/>
      <c r="G12" s="202"/>
      <c r="H12" s="202"/>
      <c r="I12" s="4">
        <v>5</v>
      </c>
      <c r="J12" s="8"/>
      <c r="K12" s="13"/>
    </row>
    <row r="13" spans="1:11" ht="12.75">
      <c r="A13" s="216" t="s">
        <v>206</v>
      </c>
      <c r="B13" s="217"/>
      <c r="C13" s="217"/>
      <c r="D13" s="217"/>
      <c r="E13" s="217"/>
      <c r="F13" s="217"/>
      <c r="G13" s="217"/>
      <c r="H13" s="21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1" t="s">
        <v>129</v>
      </c>
      <c r="B14" s="202"/>
      <c r="C14" s="202"/>
      <c r="D14" s="202"/>
      <c r="E14" s="202"/>
      <c r="F14" s="202"/>
      <c r="G14" s="202"/>
      <c r="H14" s="202"/>
      <c r="I14" s="4">
        <v>7</v>
      </c>
      <c r="J14" s="8"/>
      <c r="K14" s="13"/>
    </row>
    <row r="15" spans="1:11" ht="12.75">
      <c r="A15" s="201" t="s">
        <v>130</v>
      </c>
      <c r="B15" s="202"/>
      <c r="C15" s="202"/>
      <c r="D15" s="202"/>
      <c r="E15" s="202"/>
      <c r="F15" s="202"/>
      <c r="G15" s="202"/>
      <c r="H15" s="202"/>
      <c r="I15" s="4">
        <v>8</v>
      </c>
      <c r="J15" s="8"/>
      <c r="K15" s="13"/>
    </row>
    <row r="16" spans="1:11" ht="12.75">
      <c r="A16" s="201" t="s">
        <v>131</v>
      </c>
      <c r="B16" s="202"/>
      <c r="C16" s="202"/>
      <c r="D16" s="202"/>
      <c r="E16" s="202"/>
      <c r="F16" s="202"/>
      <c r="G16" s="202"/>
      <c r="H16" s="202"/>
      <c r="I16" s="4">
        <v>9</v>
      </c>
      <c r="J16" s="8"/>
      <c r="K16" s="13"/>
    </row>
    <row r="17" spans="1:11" ht="12.75">
      <c r="A17" s="201" t="s">
        <v>132</v>
      </c>
      <c r="B17" s="202"/>
      <c r="C17" s="202"/>
      <c r="D17" s="202"/>
      <c r="E17" s="202"/>
      <c r="F17" s="202"/>
      <c r="G17" s="202"/>
      <c r="H17" s="202"/>
      <c r="I17" s="4">
        <v>10</v>
      </c>
      <c r="J17" s="8"/>
      <c r="K17" s="13"/>
    </row>
    <row r="18" spans="1:11" ht="12.75">
      <c r="A18" s="201" t="s">
        <v>133</v>
      </c>
      <c r="B18" s="202"/>
      <c r="C18" s="202"/>
      <c r="D18" s="202"/>
      <c r="E18" s="202"/>
      <c r="F18" s="202"/>
      <c r="G18" s="202"/>
      <c r="H18" s="202"/>
      <c r="I18" s="4">
        <v>11</v>
      </c>
      <c r="J18" s="8"/>
      <c r="K18" s="13"/>
    </row>
    <row r="19" spans="1:11" ht="12.75">
      <c r="A19" s="201" t="s">
        <v>134</v>
      </c>
      <c r="B19" s="202"/>
      <c r="C19" s="202"/>
      <c r="D19" s="202"/>
      <c r="E19" s="202"/>
      <c r="F19" s="202"/>
      <c r="G19" s="202"/>
      <c r="H19" s="202"/>
      <c r="I19" s="4">
        <v>12</v>
      </c>
      <c r="J19" s="8"/>
      <c r="K19" s="13"/>
    </row>
    <row r="20" spans="1:11" ht="12.75">
      <c r="A20" s="216" t="s">
        <v>47</v>
      </c>
      <c r="B20" s="217"/>
      <c r="C20" s="217"/>
      <c r="D20" s="217"/>
      <c r="E20" s="217"/>
      <c r="F20" s="217"/>
      <c r="G20" s="217"/>
      <c r="H20" s="21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6" t="s">
        <v>111</v>
      </c>
      <c r="B21" s="280"/>
      <c r="C21" s="280"/>
      <c r="D21" s="280"/>
      <c r="E21" s="280"/>
      <c r="F21" s="280"/>
      <c r="G21" s="280"/>
      <c r="H21" s="28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7" t="s">
        <v>112</v>
      </c>
      <c r="B22" s="282"/>
      <c r="C22" s="282"/>
      <c r="D22" s="282"/>
      <c r="E22" s="282"/>
      <c r="F22" s="282"/>
      <c r="G22" s="282"/>
      <c r="H22" s="28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5" t="s">
        <v>165</v>
      </c>
      <c r="B23" s="266"/>
      <c r="C23" s="266"/>
      <c r="D23" s="266"/>
      <c r="E23" s="266"/>
      <c r="F23" s="266"/>
      <c r="G23" s="266"/>
      <c r="H23" s="266"/>
      <c r="I23" s="267"/>
      <c r="J23" s="267"/>
      <c r="K23" s="268"/>
    </row>
    <row r="24" spans="1:11" ht="12.75">
      <c r="A24" s="201" t="s">
        <v>171</v>
      </c>
      <c r="B24" s="202"/>
      <c r="C24" s="202"/>
      <c r="D24" s="202"/>
      <c r="E24" s="202"/>
      <c r="F24" s="202"/>
      <c r="G24" s="202"/>
      <c r="H24" s="202"/>
      <c r="I24" s="4">
        <v>16</v>
      </c>
      <c r="J24" s="8"/>
      <c r="K24" s="13"/>
    </row>
    <row r="25" spans="1:11" ht="12.75">
      <c r="A25" s="201" t="s">
        <v>172</v>
      </c>
      <c r="B25" s="202"/>
      <c r="C25" s="202"/>
      <c r="D25" s="202"/>
      <c r="E25" s="202"/>
      <c r="F25" s="202"/>
      <c r="G25" s="202"/>
      <c r="H25" s="202"/>
      <c r="I25" s="4">
        <v>17</v>
      </c>
      <c r="J25" s="8"/>
      <c r="K25" s="13"/>
    </row>
    <row r="26" spans="1:11" ht="12.75">
      <c r="A26" s="201" t="s">
        <v>48</v>
      </c>
      <c r="B26" s="202"/>
      <c r="C26" s="202"/>
      <c r="D26" s="202"/>
      <c r="E26" s="202"/>
      <c r="F26" s="202"/>
      <c r="G26" s="202"/>
      <c r="H26" s="202"/>
      <c r="I26" s="4">
        <v>18</v>
      </c>
      <c r="J26" s="8"/>
      <c r="K26" s="13"/>
    </row>
    <row r="27" spans="1:11" ht="12.75">
      <c r="A27" s="201" t="s">
        <v>49</v>
      </c>
      <c r="B27" s="202"/>
      <c r="C27" s="202"/>
      <c r="D27" s="202"/>
      <c r="E27" s="202"/>
      <c r="F27" s="202"/>
      <c r="G27" s="202"/>
      <c r="H27" s="202"/>
      <c r="I27" s="4">
        <v>19</v>
      </c>
      <c r="J27" s="8"/>
      <c r="K27" s="13"/>
    </row>
    <row r="28" spans="1:11" ht="12.75">
      <c r="A28" s="201" t="s">
        <v>173</v>
      </c>
      <c r="B28" s="202"/>
      <c r="C28" s="202"/>
      <c r="D28" s="202"/>
      <c r="E28" s="202"/>
      <c r="F28" s="202"/>
      <c r="G28" s="202"/>
      <c r="H28" s="202"/>
      <c r="I28" s="4">
        <v>20</v>
      </c>
      <c r="J28" s="8"/>
      <c r="K28" s="13"/>
    </row>
    <row r="29" spans="1:11" ht="12.75">
      <c r="A29" s="216" t="s">
        <v>119</v>
      </c>
      <c r="B29" s="217"/>
      <c r="C29" s="217"/>
      <c r="D29" s="217"/>
      <c r="E29" s="217"/>
      <c r="F29" s="217"/>
      <c r="G29" s="217"/>
      <c r="H29" s="21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1" t="s">
        <v>2</v>
      </c>
      <c r="B30" s="202"/>
      <c r="C30" s="202"/>
      <c r="D30" s="202"/>
      <c r="E30" s="202"/>
      <c r="F30" s="202"/>
      <c r="G30" s="202"/>
      <c r="H30" s="202"/>
      <c r="I30" s="4">
        <v>22</v>
      </c>
      <c r="J30" s="8"/>
      <c r="K30" s="13"/>
    </row>
    <row r="31" spans="1:11" ht="12.75">
      <c r="A31" s="201" t="s">
        <v>3</v>
      </c>
      <c r="B31" s="202"/>
      <c r="C31" s="202"/>
      <c r="D31" s="202"/>
      <c r="E31" s="202"/>
      <c r="F31" s="202"/>
      <c r="G31" s="202"/>
      <c r="H31" s="202"/>
      <c r="I31" s="4">
        <v>23</v>
      </c>
      <c r="J31" s="8"/>
      <c r="K31" s="13"/>
    </row>
    <row r="32" spans="1:11" ht="12.75">
      <c r="A32" s="201" t="s">
        <v>4</v>
      </c>
      <c r="B32" s="202"/>
      <c r="C32" s="202"/>
      <c r="D32" s="202"/>
      <c r="E32" s="202"/>
      <c r="F32" s="202"/>
      <c r="G32" s="202"/>
      <c r="H32" s="202"/>
      <c r="I32" s="4">
        <v>24</v>
      </c>
      <c r="J32" s="8"/>
      <c r="K32" s="13"/>
    </row>
    <row r="33" spans="1:11" ht="12.75">
      <c r="A33" s="216" t="s">
        <v>50</v>
      </c>
      <c r="B33" s="217"/>
      <c r="C33" s="217"/>
      <c r="D33" s="217"/>
      <c r="E33" s="217"/>
      <c r="F33" s="217"/>
      <c r="G33" s="217"/>
      <c r="H33" s="21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6" t="s">
        <v>113</v>
      </c>
      <c r="B34" s="217"/>
      <c r="C34" s="217"/>
      <c r="D34" s="217"/>
      <c r="E34" s="217"/>
      <c r="F34" s="217"/>
      <c r="G34" s="217"/>
      <c r="H34" s="21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6" t="s">
        <v>114</v>
      </c>
      <c r="B35" s="217"/>
      <c r="C35" s="217"/>
      <c r="D35" s="217"/>
      <c r="E35" s="217"/>
      <c r="F35" s="217"/>
      <c r="G35" s="217"/>
      <c r="H35" s="21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5" t="s">
        <v>166</v>
      </c>
      <c r="B36" s="266"/>
      <c r="C36" s="266"/>
      <c r="D36" s="266"/>
      <c r="E36" s="266"/>
      <c r="F36" s="266"/>
      <c r="G36" s="266"/>
      <c r="H36" s="266"/>
      <c r="I36" s="267">
        <v>0</v>
      </c>
      <c r="J36" s="267"/>
      <c r="K36" s="268"/>
    </row>
    <row r="37" spans="1:11" ht="12.75">
      <c r="A37" s="201" t="s">
        <v>180</v>
      </c>
      <c r="B37" s="202"/>
      <c r="C37" s="202"/>
      <c r="D37" s="202"/>
      <c r="E37" s="202"/>
      <c r="F37" s="202"/>
      <c r="G37" s="202"/>
      <c r="H37" s="202"/>
      <c r="I37" s="4">
        <v>28</v>
      </c>
      <c r="J37" s="8"/>
      <c r="K37" s="13"/>
    </row>
    <row r="38" spans="1:11" ht="12.75">
      <c r="A38" s="201" t="s">
        <v>29</v>
      </c>
      <c r="B38" s="202"/>
      <c r="C38" s="202"/>
      <c r="D38" s="202"/>
      <c r="E38" s="202"/>
      <c r="F38" s="202"/>
      <c r="G38" s="202"/>
      <c r="H38" s="202"/>
      <c r="I38" s="4">
        <v>29</v>
      </c>
      <c r="J38" s="8"/>
      <c r="K38" s="13"/>
    </row>
    <row r="39" spans="1:11" ht="12.75">
      <c r="A39" s="201" t="s">
        <v>30</v>
      </c>
      <c r="B39" s="202"/>
      <c r="C39" s="202"/>
      <c r="D39" s="202"/>
      <c r="E39" s="202"/>
      <c r="F39" s="202"/>
      <c r="G39" s="202"/>
      <c r="H39" s="202"/>
      <c r="I39" s="4">
        <v>30</v>
      </c>
      <c r="J39" s="8"/>
      <c r="K39" s="13"/>
    </row>
    <row r="40" spans="1:11" ht="12.75">
      <c r="A40" s="216" t="s">
        <v>51</v>
      </c>
      <c r="B40" s="217"/>
      <c r="C40" s="217"/>
      <c r="D40" s="217"/>
      <c r="E40" s="217"/>
      <c r="F40" s="217"/>
      <c r="G40" s="217"/>
      <c r="H40" s="21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1" t="s">
        <v>31</v>
      </c>
      <c r="B41" s="202"/>
      <c r="C41" s="202"/>
      <c r="D41" s="202"/>
      <c r="E41" s="202"/>
      <c r="F41" s="202"/>
      <c r="G41" s="202"/>
      <c r="H41" s="202"/>
      <c r="I41" s="4">
        <v>32</v>
      </c>
      <c r="J41" s="8"/>
      <c r="K41" s="13"/>
    </row>
    <row r="42" spans="1:11" ht="12.75">
      <c r="A42" s="201" t="s">
        <v>32</v>
      </c>
      <c r="B42" s="202"/>
      <c r="C42" s="202"/>
      <c r="D42" s="202"/>
      <c r="E42" s="202"/>
      <c r="F42" s="202"/>
      <c r="G42" s="202"/>
      <c r="H42" s="202"/>
      <c r="I42" s="4">
        <v>33</v>
      </c>
      <c r="J42" s="8"/>
      <c r="K42" s="13"/>
    </row>
    <row r="43" spans="1:11" ht="12.75">
      <c r="A43" s="201" t="s">
        <v>33</v>
      </c>
      <c r="B43" s="202"/>
      <c r="C43" s="202"/>
      <c r="D43" s="202"/>
      <c r="E43" s="202"/>
      <c r="F43" s="202"/>
      <c r="G43" s="202"/>
      <c r="H43" s="202"/>
      <c r="I43" s="4">
        <v>34</v>
      </c>
      <c r="J43" s="8"/>
      <c r="K43" s="13"/>
    </row>
    <row r="44" spans="1:11" ht="12.75">
      <c r="A44" s="201" t="s">
        <v>34</v>
      </c>
      <c r="B44" s="202"/>
      <c r="C44" s="202"/>
      <c r="D44" s="202"/>
      <c r="E44" s="202"/>
      <c r="F44" s="202"/>
      <c r="G44" s="202"/>
      <c r="H44" s="202"/>
      <c r="I44" s="4">
        <v>35</v>
      </c>
      <c r="J44" s="8"/>
      <c r="K44" s="13"/>
    </row>
    <row r="45" spans="1:11" ht="12.75">
      <c r="A45" s="201" t="s">
        <v>35</v>
      </c>
      <c r="B45" s="202"/>
      <c r="C45" s="202"/>
      <c r="D45" s="202"/>
      <c r="E45" s="202"/>
      <c r="F45" s="202"/>
      <c r="G45" s="202"/>
      <c r="H45" s="202"/>
      <c r="I45" s="4">
        <v>36</v>
      </c>
      <c r="J45" s="8"/>
      <c r="K45" s="13"/>
    </row>
    <row r="46" spans="1:11" ht="12.75">
      <c r="A46" s="216" t="s">
        <v>154</v>
      </c>
      <c r="B46" s="217"/>
      <c r="C46" s="217"/>
      <c r="D46" s="217"/>
      <c r="E46" s="217"/>
      <c r="F46" s="217"/>
      <c r="G46" s="217"/>
      <c r="H46" s="21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6" t="s">
        <v>168</v>
      </c>
      <c r="B47" s="217"/>
      <c r="C47" s="217"/>
      <c r="D47" s="217"/>
      <c r="E47" s="217"/>
      <c r="F47" s="217"/>
      <c r="G47" s="217"/>
      <c r="H47" s="21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6" t="s">
        <v>169</v>
      </c>
      <c r="B48" s="217"/>
      <c r="C48" s="217"/>
      <c r="D48" s="217"/>
      <c r="E48" s="217"/>
      <c r="F48" s="217"/>
      <c r="G48" s="217"/>
      <c r="H48" s="21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6" t="s">
        <v>155</v>
      </c>
      <c r="B49" s="217"/>
      <c r="C49" s="217"/>
      <c r="D49" s="217"/>
      <c r="E49" s="217"/>
      <c r="F49" s="217"/>
      <c r="G49" s="217"/>
      <c r="H49" s="21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6" t="s">
        <v>15</v>
      </c>
      <c r="B50" s="217"/>
      <c r="C50" s="217"/>
      <c r="D50" s="217"/>
      <c r="E50" s="217"/>
      <c r="F50" s="217"/>
      <c r="G50" s="217"/>
      <c r="H50" s="21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6" t="s">
        <v>167</v>
      </c>
      <c r="B51" s="217"/>
      <c r="C51" s="217"/>
      <c r="D51" s="217"/>
      <c r="E51" s="217"/>
      <c r="F51" s="217"/>
      <c r="G51" s="217"/>
      <c r="H51" s="217"/>
      <c r="I51" s="4">
        <v>42</v>
      </c>
      <c r="J51" s="8"/>
      <c r="K51" s="13"/>
    </row>
    <row r="52" spans="1:11" ht="12.75">
      <c r="A52" s="216" t="s">
        <v>182</v>
      </c>
      <c r="B52" s="217"/>
      <c r="C52" s="217"/>
      <c r="D52" s="217"/>
      <c r="E52" s="217"/>
      <c r="F52" s="217"/>
      <c r="G52" s="217"/>
      <c r="H52" s="217"/>
      <c r="I52" s="4">
        <v>43</v>
      </c>
      <c r="J52" s="8"/>
      <c r="K52" s="13"/>
    </row>
    <row r="53" spans="1:11" ht="12.75">
      <c r="A53" s="216" t="s">
        <v>183</v>
      </c>
      <c r="B53" s="217"/>
      <c r="C53" s="217"/>
      <c r="D53" s="217"/>
      <c r="E53" s="217"/>
      <c r="F53" s="217"/>
      <c r="G53" s="217"/>
      <c r="H53" s="217"/>
      <c r="I53" s="4">
        <v>44</v>
      </c>
      <c r="J53" s="8"/>
      <c r="K53" s="13"/>
    </row>
    <row r="54" spans="1:11" ht="12.75">
      <c r="A54" s="227" t="s">
        <v>184</v>
      </c>
      <c r="B54" s="228"/>
      <c r="C54" s="228"/>
      <c r="D54" s="228"/>
      <c r="E54" s="228"/>
      <c r="F54" s="228"/>
      <c r="G54" s="228"/>
      <c r="H54" s="22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7" t="s">
        <v>181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sheetProtection/>
  <mergeCells count="54">
    <mergeCell ref="A46:H46"/>
    <mergeCell ref="A41:H41"/>
    <mergeCell ref="A42:H42"/>
    <mergeCell ref="A47:H47"/>
    <mergeCell ref="A37:H37"/>
    <mergeCell ref="A33:H33"/>
    <mergeCell ref="A54:H54"/>
    <mergeCell ref="A49:H49"/>
    <mergeCell ref="A50:H50"/>
    <mergeCell ref="A51:H51"/>
    <mergeCell ref="A52:H52"/>
    <mergeCell ref="A53:H53"/>
    <mergeCell ref="A48:H48"/>
    <mergeCell ref="A45:H45"/>
    <mergeCell ref="A40:H40"/>
    <mergeCell ref="A44:H44"/>
    <mergeCell ref="A43:H43"/>
    <mergeCell ref="A38:H38"/>
    <mergeCell ref="A26:H26"/>
    <mergeCell ref="A27:H27"/>
    <mergeCell ref="A39:H39"/>
    <mergeCell ref="A31:H31"/>
    <mergeCell ref="A32:H32"/>
    <mergeCell ref="A30:H30"/>
    <mergeCell ref="A34:H34"/>
    <mergeCell ref="A36:K36"/>
    <mergeCell ref="A29:H29"/>
    <mergeCell ref="A21:H21"/>
    <mergeCell ref="A25:H25"/>
    <mergeCell ref="A24:H24"/>
    <mergeCell ref="A23:K23"/>
    <mergeCell ref="A22:H22"/>
    <mergeCell ref="A28:H28"/>
    <mergeCell ref="A35:H35"/>
    <mergeCell ref="A20:H20"/>
    <mergeCell ref="A5:H5"/>
    <mergeCell ref="A11:H11"/>
    <mergeCell ref="K1:K2"/>
    <mergeCell ref="A4:K4"/>
    <mergeCell ref="A14:H14"/>
    <mergeCell ref="A9:H9"/>
    <mergeCell ref="A13:H13"/>
    <mergeCell ref="A19:H19"/>
    <mergeCell ref="A1:J1"/>
    <mergeCell ref="A12:H12"/>
    <mergeCell ref="A18:H18"/>
    <mergeCell ref="A2:J2"/>
    <mergeCell ref="A6:H6"/>
    <mergeCell ref="A10:H10"/>
    <mergeCell ref="A7:K7"/>
    <mergeCell ref="A17:H17"/>
    <mergeCell ref="A15:H15"/>
    <mergeCell ref="A16:H16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0" zoomScaleSheetLayoutView="110" zoomScalePageLayoutView="0" workbookViewId="0" topLeftCell="A1">
      <selection activeCell="I28" sqref="I28"/>
    </sheetView>
  </sheetViews>
  <sheetFormatPr defaultColWidth="9.140625" defaultRowHeight="12.75"/>
  <cols>
    <col min="1" max="4" width="9.140625" style="94" customWidth="1"/>
    <col min="5" max="5" width="10.28125" style="94" bestFit="1" customWidth="1"/>
    <col min="6" max="9" width="9.140625" style="94" customWidth="1"/>
    <col min="10" max="12" width="11.28125" style="94" bestFit="1" customWidth="1"/>
    <col min="13" max="16384" width="9.140625" style="94" customWidth="1"/>
  </cols>
  <sheetData>
    <row r="1" spans="1:12" ht="12.75">
      <c r="A1" s="292" t="s">
        <v>292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93"/>
    </row>
    <row r="2" spans="1:12" ht="15.75">
      <c r="A2" s="91"/>
      <c r="B2" s="92"/>
      <c r="C2" s="300" t="s">
        <v>293</v>
      </c>
      <c r="D2" s="300"/>
      <c r="E2" s="96">
        <v>41275</v>
      </c>
      <c r="F2" s="95" t="s">
        <v>258</v>
      </c>
      <c r="G2" s="301">
        <v>41639</v>
      </c>
      <c r="H2" s="302"/>
      <c r="I2" s="92"/>
      <c r="J2" s="92"/>
      <c r="K2" s="92"/>
      <c r="L2" s="97"/>
    </row>
    <row r="3" spans="1:11" ht="24" thickBot="1">
      <c r="A3" s="303" t="s">
        <v>61</v>
      </c>
      <c r="B3" s="303"/>
      <c r="C3" s="303"/>
      <c r="D3" s="303"/>
      <c r="E3" s="303"/>
      <c r="F3" s="303"/>
      <c r="G3" s="303"/>
      <c r="H3" s="303"/>
      <c r="I3" s="98" t="s">
        <v>316</v>
      </c>
      <c r="J3" s="99" t="s">
        <v>156</v>
      </c>
      <c r="K3" s="99" t="s">
        <v>157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101">
        <v>2</v>
      </c>
      <c r="J4" s="100" t="s">
        <v>294</v>
      </c>
      <c r="K4" s="100" t="s">
        <v>295</v>
      </c>
    </row>
    <row r="5" spans="1:11" ht="12.75">
      <c r="A5" s="284" t="s">
        <v>296</v>
      </c>
      <c r="B5" s="285"/>
      <c r="C5" s="285"/>
      <c r="D5" s="285"/>
      <c r="E5" s="285"/>
      <c r="F5" s="285"/>
      <c r="G5" s="285"/>
      <c r="H5" s="285"/>
      <c r="I5" s="102">
        <v>1</v>
      </c>
      <c r="J5" s="103">
        <v>105668000</v>
      </c>
      <c r="K5" s="103">
        <v>105668000</v>
      </c>
    </row>
    <row r="6" spans="1:11" ht="12.75">
      <c r="A6" s="284" t="s">
        <v>297</v>
      </c>
      <c r="B6" s="285"/>
      <c r="C6" s="285"/>
      <c r="D6" s="285"/>
      <c r="E6" s="285"/>
      <c r="F6" s="285"/>
      <c r="G6" s="285"/>
      <c r="H6" s="285"/>
      <c r="I6" s="102">
        <v>2</v>
      </c>
      <c r="J6" s="104">
        <v>52011040</v>
      </c>
      <c r="K6" s="104"/>
    </row>
    <row r="7" spans="1:11" ht="12.75">
      <c r="A7" s="284" t="s">
        <v>298</v>
      </c>
      <c r="B7" s="285"/>
      <c r="C7" s="285"/>
      <c r="D7" s="285"/>
      <c r="E7" s="285"/>
      <c r="F7" s="285"/>
      <c r="G7" s="285"/>
      <c r="H7" s="285"/>
      <c r="I7" s="102">
        <v>3</v>
      </c>
      <c r="J7" s="104">
        <v>5548529</v>
      </c>
      <c r="K7" s="104">
        <v>21089209</v>
      </c>
    </row>
    <row r="8" spans="1:11" ht="12.75">
      <c r="A8" s="284" t="s">
        <v>299</v>
      </c>
      <c r="B8" s="285"/>
      <c r="C8" s="285"/>
      <c r="D8" s="285"/>
      <c r="E8" s="285"/>
      <c r="F8" s="285"/>
      <c r="G8" s="285"/>
      <c r="H8" s="285"/>
      <c r="I8" s="102">
        <v>4</v>
      </c>
      <c r="J8" s="104">
        <v>257131238</v>
      </c>
      <c r="K8" s="104">
        <v>-173980088</v>
      </c>
    </row>
    <row r="9" spans="1:11" ht="12.75">
      <c r="A9" s="284" t="s">
        <v>300</v>
      </c>
      <c r="B9" s="285"/>
      <c r="C9" s="285"/>
      <c r="D9" s="285"/>
      <c r="E9" s="285"/>
      <c r="F9" s="285"/>
      <c r="G9" s="285"/>
      <c r="H9" s="285"/>
      <c r="I9" s="102">
        <v>5</v>
      </c>
      <c r="J9" s="104">
        <v>-496200350</v>
      </c>
      <c r="K9" s="104">
        <v>-60369788</v>
      </c>
    </row>
    <row r="10" spans="1:11" ht="12.75">
      <c r="A10" s="284" t="s">
        <v>301</v>
      </c>
      <c r="B10" s="285"/>
      <c r="C10" s="285"/>
      <c r="D10" s="285"/>
      <c r="E10" s="285"/>
      <c r="F10" s="285"/>
      <c r="G10" s="285"/>
      <c r="H10" s="285"/>
      <c r="I10" s="102">
        <v>6</v>
      </c>
      <c r="J10" s="104">
        <v>161783488</v>
      </c>
      <c r="K10" s="104">
        <v>141505530</v>
      </c>
    </row>
    <row r="11" spans="1:11" ht="12.75">
      <c r="A11" s="284" t="s">
        <v>302</v>
      </c>
      <c r="B11" s="285"/>
      <c r="C11" s="285"/>
      <c r="D11" s="285"/>
      <c r="E11" s="285"/>
      <c r="F11" s="285"/>
      <c r="G11" s="285"/>
      <c r="H11" s="285"/>
      <c r="I11" s="102">
        <v>7</v>
      </c>
      <c r="J11" s="104"/>
      <c r="K11" s="104"/>
    </row>
    <row r="12" spans="1:11" ht="12.75">
      <c r="A12" s="284" t="s">
        <v>303</v>
      </c>
      <c r="B12" s="285"/>
      <c r="C12" s="285"/>
      <c r="D12" s="285"/>
      <c r="E12" s="285"/>
      <c r="F12" s="285"/>
      <c r="G12" s="285"/>
      <c r="H12" s="285"/>
      <c r="I12" s="102">
        <v>8</v>
      </c>
      <c r="J12" s="104">
        <v>1988423</v>
      </c>
      <c r="K12" s="104"/>
    </row>
    <row r="13" spans="1:11" ht="12.75">
      <c r="A13" s="284" t="s">
        <v>304</v>
      </c>
      <c r="B13" s="285"/>
      <c r="C13" s="285"/>
      <c r="D13" s="285"/>
      <c r="E13" s="285"/>
      <c r="F13" s="285"/>
      <c r="G13" s="285"/>
      <c r="H13" s="285"/>
      <c r="I13" s="102">
        <v>9</v>
      </c>
      <c r="J13" s="104"/>
      <c r="K13" s="104"/>
    </row>
    <row r="14" spans="1:11" ht="12.75">
      <c r="A14" s="294" t="s">
        <v>305</v>
      </c>
      <c r="B14" s="295"/>
      <c r="C14" s="295"/>
      <c r="D14" s="295"/>
      <c r="E14" s="295"/>
      <c r="F14" s="295"/>
      <c r="G14" s="295"/>
      <c r="H14" s="295"/>
      <c r="I14" s="102">
        <v>10</v>
      </c>
      <c r="J14" s="105">
        <f>SUM(J5:J13)</f>
        <v>87930368</v>
      </c>
      <c r="K14" s="105">
        <f>SUM(K5:K13)</f>
        <v>33912863</v>
      </c>
    </row>
    <row r="15" spans="1:11" ht="12.75">
      <c r="A15" s="284" t="s">
        <v>306</v>
      </c>
      <c r="B15" s="285"/>
      <c r="C15" s="285"/>
      <c r="D15" s="285"/>
      <c r="E15" s="285"/>
      <c r="F15" s="285"/>
      <c r="G15" s="285"/>
      <c r="H15" s="285"/>
      <c r="I15" s="102">
        <v>11</v>
      </c>
      <c r="J15" s="104">
        <v>68009</v>
      </c>
      <c r="K15" s="104">
        <v>251385</v>
      </c>
    </row>
    <row r="16" spans="1:11" ht="12.75">
      <c r="A16" s="284" t="s">
        <v>307</v>
      </c>
      <c r="B16" s="285"/>
      <c r="C16" s="285"/>
      <c r="D16" s="285"/>
      <c r="E16" s="285"/>
      <c r="F16" s="285"/>
      <c r="G16" s="285"/>
      <c r="H16" s="285"/>
      <c r="I16" s="102">
        <v>12</v>
      </c>
      <c r="J16" s="104"/>
      <c r="K16" s="104"/>
    </row>
    <row r="17" spans="1:11" ht="12.75">
      <c r="A17" s="284" t="s">
        <v>308</v>
      </c>
      <c r="B17" s="285"/>
      <c r="C17" s="285"/>
      <c r="D17" s="285"/>
      <c r="E17" s="285"/>
      <c r="F17" s="285"/>
      <c r="G17" s="285"/>
      <c r="H17" s="285"/>
      <c r="I17" s="102">
        <v>13</v>
      </c>
      <c r="J17" s="104"/>
      <c r="K17" s="104"/>
    </row>
    <row r="18" spans="1:11" ht="12.75">
      <c r="A18" s="284" t="s">
        <v>309</v>
      </c>
      <c r="B18" s="285"/>
      <c r="C18" s="285"/>
      <c r="D18" s="285"/>
      <c r="E18" s="285"/>
      <c r="F18" s="285"/>
      <c r="G18" s="285"/>
      <c r="H18" s="285"/>
      <c r="I18" s="102">
        <v>14</v>
      </c>
      <c r="J18" s="104"/>
      <c r="K18" s="104"/>
    </row>
    <row r="19" spans="1:11" ht="12.75">
      <c r="A19" s="284" t="s">
        <v>310</v>
      </c>
      <c r="B19" s="285"/>
      <c r="C19" s="285"/>
      <c r="D19" s="285"/>
      <c r="E19" s="285"/>
      <c r="F19" s="285"/>
      <c r="G19" s="285"/>
      <c r="H19" s="285"/>
      <c r="I19" s="102">
        <v>15</v>
      </c>
      <c r="J19" s="104"/>
      <c r="K19" s="104"/>
    </row>
    <row r="20" spans="1:11" ht="12.75">
      <c r="A20" s="284" t="s">
        <v>311</v>
      </c>
      <c r="B20" s="285"/>
      <c r="C20" s="285"/>
      <c r="D20" s="285"/>
      <c r="E20" s="285"/>
      <c r="F20" s="285"/>
      <c r="G20" s="285"/>
      <c r="H20" s="285"/>
      <c r="I20" s="102">
        <v>16</v>
      </c>
      <c r="J20" s="104"/>
      <c r="K20" s="104"/>
    </row>
    <row r="21" spans="1:11" ht="12.75">
      <c r="A21" s="294" t="s">
        <v>312</v>
      </c>
      <c r="B21" s="295"/>
      <c r="C21" s="295"/>
      <c r="D21" s="295"/>
      <c r="E21" s="295"/>
      <c r="F21" s="295"/>
      <c r="G21" s="295"/>
      <c r="H21" s="295"/>
      <c r="I21" s="102">
        <v>17</v>
      </c>
      <c r="J21" s="106">
        <f>SUM(J15:J20)</f>
        <v>68009</v>
      </c>
      <c r="K21" s="106">
        <f>SUM(K15:K20)</f>
        <v>251385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2" ht="12.75">
      <c r="A23" s="286" t="s">
        <v>313</v>
      </c>
      <c r="B23" s="287"/>
      <c r="C23" s="287"/>
      <c r="D23" s="287"/>
      <c r="E23" s="287"/>
      <c r="F23" s="287"/>
      <c r="G23" s="287"/>
      <c r="H23" s="287"/>
      <c r="I23" s="107">
        <v>18</v>
      </c>
      <c r="J23" s="103">
        <v>87998377</v>
      </c>
      <c r="K23" s="103">
        <f>34164248</f>
        <v>34164248</v>
      </c>
      <c r="L23" s="133"/>
    </row>
    <row r="24" spans="1:11" ht="23.25" customHeight="1">
      <c r="A24" s="288" t="s">
        <v>314</v>
      </c>
      <c r="B24" s="289"/>
      <c r="C24" s="289"/>
      <c r="D24" s="289"/>
      <c r="E24" s="289"/>
      <c r="F24" s="289"/>
      <c r="G24" s="289"/>
      <c r="H24" s="289"/>
      <c r="I24" s="108">
        <v>19</v>
      </c>
      <c r="J24" s="106">
        <v>2784436</v>
      </c>
      <c r="K24" s="106">
        <v>1912021</v>
      </c>
    </row>
    <row r="25" spans="1:11" ht="30" customHeight="1">
      <c r="A25" s="290" t="s">
        <v>315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  <row r="26" spans="10:11" ht="12.75">
      <c r="J26" s="133"/>
      <c r="K26" s="133"/>
    </row>
    <row r="27" ht="12.75">
      <c r="K27" s="133"/>
    </row>
    <row r="29" spans="10:11" ht="12.75">
      <c r="J29" s="133"/>
      <c r="K29" s="133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C2:D2"/>
    <mergeCell ref="G2:H2"/>
    <mergeCell ref="A3:H3"/>
    <mergeCell ref="A4:H4"/>
    <mergeCell ref="A7:H7"/>
    <mergeCell ref="A8:H8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13:H13"/>
    <mergeCell ref="A14:H14"/>
    <mergeCell ref="A11:H11"/>
    <mergeCell ref="A12:H12"/>
    <mergeCell ref="A23:H23"/>
    <mergeCell ref="A24:H24"/>
    <mergeCell ref="A17:H17"/>
    <mergeCell ref="A18:H1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305" t="s">
        <v>291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306" t="s">
        <v>322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.7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2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5">
      <c r="A26" s="89"/>
      <c r="B26" s="89"/>
      <c r="C26" s="89"/>
      <c r="D26" s="89"/>
      <c r="E26" s="89"/>
      <c r="F26" s="89"/>
      <c r="G26" s="89"/>
      <c r="H26" s="89"/>
      <c r="I26" s="90"/>
      <c r="J26" s="89"/>
    </row>
    <row r="27" spans="1:10" ht="12.7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2.75">
      <c r="A28" s="89"/>
      <c r="B28" s="89"/>
      <c r="C28" s="89"/>
      <c r="D28" s="89"/>
      <c r="E28" s="89"/>
      <c r="F28" s="89"/>
      <c r="G28" s="89"/>
      <c r="H28" s="89"/>
      <c r="I28" s="89"/>
      <c r="J28" s="8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 naglic</cp:lastModifiedBy>
  <cp:lastPrinted>2013-05-13T09:10:41Z</cp:lastPrinted>
  <dcterms:created xsi:type="dcterms:W3CDTF">2008-10-17T11:51:54Z</dcterms:created>
  <dcterms:modified xsi:type="dcterms:W3CDTF">2014-05-09T07:32:41Z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