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<sst xmlns="http://schemas.openxmlformats.org/spreadsheetml/2006/main" count="395" uniqueCount="342">
  <si>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</si>
  <si>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</si>
  <si>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</si>
  <si>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</si>
  <si>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</si>
  <si>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</si>
  <si>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</si>
  <si>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</si>
  <si>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</si>
  <si>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</si>
  <si>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</si>
  <si>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</si>
  <si>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</si>
  <si>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</si>
  <si>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</si>
  <si>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</si>
  <si>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</si>
  <si>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</si>
  <si>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</si>
  <si>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</si>
  <si>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</si>
  <si>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</si>
  <si>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</si>
  <si>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</si>
  <si>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</si>
  <si>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</si>
  <si>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</si>
  <si>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</si>
  <si>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</si>
  <si>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</si>
  <si>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</si>
  <si>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</si>
  <si>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</si>
  <si>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</si>
  <si>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</si>
  <si>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</si>
  <si>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</si>
  <si>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</si>
  <si>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</si>
  <si>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</si>
  <si>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</si>
  <si>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</si>
  <si>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</si>
  <si>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</si>
  <si>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</si>
  <si>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</si>
  <si>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</si>
  <si>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</si>
  <si>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</si>
  <si>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</si>
  <si>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</si>
  <si>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</si>
  <si>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</si>
  <si>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</si>
  <si>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</si>
  <si>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</si>
  <si>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</si>
  <si>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</si>
  <si>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</si>
  <si>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</si>
  <si>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</si>
  <si>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</si>
  <si>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</si>
  <si>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</si>
  <si>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</si>
  <si>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</si>
  <si>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</si>
  <si>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</si>
  <si>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</si>
  <si>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</si>
  <si>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</si>
  <si>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</si>
  <si>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</si>
  <si>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</si>
  <si>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</si>
  <si>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</si>
  <si>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</si>
  <si>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</si>
  <si>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</si>
  <si>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</si>
  <si>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</si>
  <si>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</si>
  <si>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</si>
  <si>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</si>
  <si>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</si>
  <si>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</si>
  <si>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</si>
  <si>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</si>
  <si>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</si>
  <si>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</si>
  <si>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</si>
  <si>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</si>
  <si>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</si>
  <si>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</si>
  <si>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</si>
  <si>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</si>
  <si>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</si>
  <si>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</si>
  <si>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</si>
  <si>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</si>
  <si>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</si>
  <si>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</si>
  <si>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</si>
  <si>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</si>
  <si>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</si>
  <si>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</si>
  <si>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</si>
  <si>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</si>
  <si>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</si>
  <si>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</si>
  <si>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</si>
  <si>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</si>
  <si>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</si>
  <si>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</si>
  <si>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</si>
  <si>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</si>
  <si>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</si>
  <si>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</si>
  <si>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</si>
  <si>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</si>
  <si>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</si>
  <si>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</si>
  <si>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</si>
  <si>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</si>
  <si>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</si>
  <si>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</si>
  <si>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</si>
  <si>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</si>
  <si>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</si>
  <si>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</si>
  <si>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</si>
  <si>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</si>
  <si>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</si>
  <si>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</si>
  <si>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</si>
  <si>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</si>
  <si>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</si>
  <si>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</si>
  <si>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</si>
  <si>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</si>
  <si>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</si>
  <si>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</si>
  <si>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</si>
  <si>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</si>
  <si>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</si>
  <si>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</si>
  <si>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</si>
  <si>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</si>
  <si>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</si>
  <si>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</si>
  <si>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</si>
  <si>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</si>
  <si>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</si>
  <si>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</si>
  <si>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</si>
  <si>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</si>
  <si>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</si>
  <si>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</si>
  <si>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</si>
  <si>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</si>
  <si>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</si>
  <si>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</si>
  <si>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</si>
  <si>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</si>
  <si>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</si>
  <si>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</si>
  <si>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</si>
  <si>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</si>
  <si>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</si>
  <si>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</si>
  <si>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</si>
  <si>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</si>
  <si>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</si>
  <si>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</si>
  <si>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</si>
  <si>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</si>
  <si>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</si>
  <si>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</si>
  <si>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</si>
  <si>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</si>
  <si>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</si>
  <si>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</si>
  <si>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</si>
  <si>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</si>
  <si>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</si>
  <si>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</si>
  <si>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</si>
  <si>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</si>
  <si>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</si>
  <si>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</si>
  <si>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</si>
  <si>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</si>
  <si>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</si>
  <si>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</si>
  <si>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</si>
  <si>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</si>
  <si>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</si>
  <si>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</si>
  <si>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</si>
  <si>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</si>
  <si>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</si>
  <si>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</si>
  <si>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</si>
  <si>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</si>
  <si>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</si>
  <si>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</si>
  <si>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</si>
  <si>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</si>
  <si>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</si>
  <si>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</si>
  <si>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</si>
  <si>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</si>
  <si>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</si>
  <si>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</si>
  <si>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</si>
  <si>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</si>
  <si>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</si>
  <si>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</si>
  <si>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</si>
  <si>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</si>
  <si>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</si>
  <si>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</si>
  <si>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</si>
  <si>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</si>
  <si>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</si>
  <si>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</si>
  <si>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</si>
  <si>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</si>
  <si>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</si>
  <si>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</si>
  <si>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</si>
  <si>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</si>
  <si>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</si>
  <si>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</si>
  <si>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</si>
  <si>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</si>
  <si>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</si>
  <si>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</si>
  <si>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</si>
  <si>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</si>
  <si>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</si>
  <si>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</si>
  <si>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</si>
  <si>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</si>
  <si>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</si>
  <si>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</si>
  <si>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</si>
  <si>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</si>
  <si>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</si>
  <si>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</si>
  <si>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</si>
  <si>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</si>
  <si>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</si>
  <si>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</si>
  <si>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</si>
  <si>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</si>
  <si>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</si>
  <si>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</si>
  <si>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</si>
  <si>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</si>
  <si>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</si>
  <si>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</si>
  <si>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</si>
  <si>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</si>
  <si>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</si>
  <si>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</si>
  <si>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</si>
  <si>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</si>
  <si>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</si>
  <si>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</si>
  <si>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</si>
  <si>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</si>
  <si>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</si>
  <si>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</si>
  <si>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</si>
  <si>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</si>
  <si>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</si>
  <si>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</si>
  <si>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</si>
  <si>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</si>
  <si>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</si>
  <si>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</si>
  <si>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</si>
  <si>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</si>
  <si>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</si>
  <si>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</si>
  <si>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</si>
  <si>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</si>
  <si>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</si>
  <si>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</si>
  <si>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</si>
  <si>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</si>
  <si>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</si>
  <si>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</si>
  <si>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</si>
  <si>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</si>
  <si>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</si>
  <si>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</si>
  <si>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</si>
  <si>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</si>
  <si>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</si>
  <si>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</si>
  <si>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</si>
  <si>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</si>
  <si>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</si>
  <si>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</si>
  <si>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</si>
  <si>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</si>
  <si>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</si>
  <si>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</si>
  <si>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</si>
  <si>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</si>
  <si>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</si>
  <si>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</si>
  <si>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</si>
  <si>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</si>
  <si>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</si>
  <si>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</si>
  <si>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</si>
  <si>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</si>
  <si>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</si>
  <si>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</si>
  <si>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</si>
  <si>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</si>
  <si>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</si>
  <si>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</si>
  <si>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</si>
  <si>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</si>
  <si>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</si>
  <si>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</si>
  <si>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</si>
  <si>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</si>
  <si>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</si>
  <si>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</si>
  <si>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</si>
  <si>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</si>
  <si>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</si>
  <si>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</si>
  <si>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</si>
  <si>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prof. dr. JURE RADIĆ, dipl. ing. građ., Željko Grzunov, dipl. oec.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</si>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</sst>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5" xfId="57" applyFont="1" applyBorder="1" applyProtection="1">
      <alignment vertical="top"/>
      <protection hidden="1"/>
    </xf>
    <xf numFmtId="3" fontId="0" fillId="0" borderId="0" xfId="0" applyNumberForma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2" fillId="24" borderId="10" xfId="0" applyNumberFormat="1" applyFont="1" applyFill="1" applyBorder="1" applyAlignment="1" applyProtection="1">
      <alignment vertical="center"/>
      <protection locked="0"/>
    </xf>
    <xf numFmtId="3" fontId="2" fillId="25" borderId="10" xfId="0" applyNumberFormat="1" applyFont="1" applyFill="1" applyBorder="1" applyAlignment="1" applyProtection="1">
      <alignment vertical="center"/>
      <protection hidden="1"/>
    </xf>
    <xf numFmtId="3" fontId="2" fillId="25" borderId="13" xfId="0" applyNumberFormat="1" applyFont="1" applyFill="1" applyBorder="1" applyAlignment="1" applyProtection="1">
      <alignment vertical="center"/>
      <protection hidden="1"/>
    </xf>
    <xf numFmtId="3" fontId="6" fillId="25" borderId="10" xfId="0" applyNumberFormat="1" applyFont="1" applyFill="1" applyBorder="1" applyAlignment="1" applyProtection="1">
      <alignment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29" xfId="57" applyFont="1" applyFill="1" applyBorder="1" applyAlignment="1">
      <alignment horizontal="left" vertical="center"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0" fontId="4" fillId="0" borderId="29" xfId="57" applyFont="1" applyFill="1" applyBorder="1" applyAlignment="1">
      <alignment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4" fillId="0" borderId="28" xfId="57" applyFont="1" applyFill="1" applyBorder="1" applyAlignment="1">
      <alignment horizontal="left" vertical="center"/>
      <protection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10" zoomScalePageLayoutView="0" workbookViewId="0" topLeftCell="A16">
      <selection activeCell="C27" sqref="C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248</v>
      </c>
      <c r="B1" s="196"/>
      <c r="C1" s="196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89" t="s">
        <v>249</v>
      </c>
      <c r="B2" s="190"/>
      <c r="C2" s="190"/>
      <c r="D2" s="191"/>
      <c r="E2" s="111">
        <v>41275</v>
      </c>
      <c r="F2" s="12"/>
      <c r="G2" s="13" t="s">
        <v>250</v>
      </c>
      <c r="H2" s="111">
        <v>41639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92" t="s">
        <v>317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59" t="s">
        <v>251</v>
      </c>
      <c r="B6" s="160"/>
      <c r="C6" s="161" t="s">
        <v>338</v>
      </c>
      <c r="D6" s="162"/>
      <c r="E6" s="28"/>
      <c r="F6" s="28"/>
      <c r="G6" s="28"/>
      <c r="H6" s="28"/>
      <c r="I6" s="86"/>
      <c r="J6" s="10"/>
      <c r="K6" s="10"/>
      <c r="L6" s="10"/>
    </row>
    <row r="7" spans="1:12" ht="12.75">
      <c r="A7" s="87"/>
      <c r="B7" s="22"/>
      <c r="C7" s="16"/>
      <c r="D7" s="16"/>
      <c r="E7" s="28"/>
      <c r="F7" s="28"/>
      <c r="G7" s="28"/>
      <c r="H7" s="28"/>
      <c r="I7" s="86"/>
      <c r="J7" s="10"/>
      <c r="K7" s="10"/>
      <c r="L7" s="10"/>
    </row>
    <row r="8" spans="1:12" ht="12.75">
      <c r="A8" s="197" t="s">
        <v>252</v>
      </c>
      <c r="B8" s="198"/>
      <c r="C8" s="161" t="s">
        <v>323</v>
      </c>
      <c r="D8" s="162"/>
      <c r="E8" s="28"/>
      <c r="F8" s="28"/>
      <c r="G8" s="28"/>
      <c r="H8" s="28"/>
      <c r="I8" s="88"/>
      <c r="J8" s="10"/>
      <c r="K8" s="10"/>
      <c r="L8" s="10"/>
    </row>
    <row r="9" spans="1:12" ht="12.75">
      <c r="A9" s="89"/>
      <c r="B9" s="45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73" t="s">
        <v>253</v>
      </c>
      <c r="B10" s="182"/>
      <c r="C10" s="161" t="s">
        <v>324</v>
      </c>
      <c r="D10" s="162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59" t="s">
        <v>254</v>
      </c>
      <c r="B12" s="160"/>
      <c r="C12" s="163" t="s">
        <v>325</v>
      </c>
      <c r="D12" s="188"/>
      <c r="E12" s="188"/>
      <c r="F12" s="188"/>
      <c r="G12" s="188"/>
      <c r="H12" s="188"/>
      <c r="I12" s="155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59" t="s">
        <v>255</v>
      </c>
      <c r="B14" s="160"/>
      <c r="C14" s="184">
        <v>10000</v>
      </c>
      <c r="D14" s="185"/>
      <c r="E14" s="16"/>
      <c r="F14" s="163" t="s">
        <v>326</v>
      </c>
      <c r="G14" s="188"/>
      <c r="H14" s="188"/>
      <c r="I14" s="155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59" t="s">
        <v>256</v>
      </c>
      <c r="B16" s="160"/>
      <c r="C16" s="163" t="s">
        <v>327</v>
      </c>
      <c r="D16" s="188"/>
      <c r="E16" s="188"/>
      <c r="F16" s="188"/>
      <c r="G16" s="188"/>
      <c r="H16" s="188"/>
      <c r="I16" s="155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59" t="s">
        <v>257</v>
      </c>
      <c r="B18" s="160"/>
      <c r="C18" s="141" t="s">
        <v>328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59" t="s">
        <v>258</v>
      </c>
      <c r="B20" s="160"/>
      <c r="C20" s="141" t="s">
        <v>329</v>
      </c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59" t="s">
        <v>259</v>
      </c>
      <c r="B22" s="160"/>
      <c r="C22" s="112">
        <v>133</v>
      </c>
      <c r="D22" s="163" t="s">
        <v>326</v>
      </c>
      <c r="E22" s="164"/>
      <c r="F22" s="165"/>
      <c r="G22" s="159"/>
      <c r="H22" s="166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59" t="s">
        <v>260</v>
      </c>
      <c r="B24" s="160"/>
      <c r="C24" s="112">
        <v>21</v>
      </c>
      <c r="D24" s="163" t="s">
        <v>330</v>
      </c>
      <c r="E24" s="164"/>
      <c r="F24" s="164"/>
      <c r="G24" s="165"/>
      <c r="H24" s="46" t="s">
        <v>261</v>
      </c>
      <c r="I24" s="137">
        <v>648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318</v>
      </c>
      <c r="I25" s="91"/>
      <c r="J25" s="10"/>
      <c r="K25" s="10"/>
      <c r="L25" s="10"/>
    </row>
    <row r="26" spans="1:12" ht="12.75">
      <c r="A26" s="159" t="s">
        <v>262</v>
      </c>
      <c r="B26" s="160"/>
      <c r="C26" s="113" t="s">
        <v>337</v>
      </c>
      <c r="D26" s="25"/>
      <c r="E26" s="92"/>
      <c r="F26" s="24"/>
      <c r="G26" s="167" t="s">
        <v>263</v>
      </c>
      <c r="H26" s="160"/>
      <c r="I26" s="114" t="s">
        <v>331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80" t="s">
        <v>265</v>
      </c>
      <c r="F28" s="181"/>
      <c r="G28" s="181"/>
      <c r="H28" s="168" t="s">
        <v>266</v>
      </c>
      <c r="I28" s="169"/>
      <c r="J28" s="10"/>
      <c r="K28" s="10"/>
      <c r="L28" s="10"/>
    </row>
    <row r="29" spans="1:12" ht="12.75">
      <c r="A29" s="94"/>
      <c r="B29" s="92"/>
      <c r="C29" s="92"/>
      <c r="D29" s="26"/>
      <c r="E29" s="16"/>
      <c r="F29" s="16"/>
      <c r="G29" s="16"/>
      <c r="H29" s="27"/>
      <c r="I29" s="93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5"/>
      <c r="H30" s="161"/>
      <c r="I30" s="162"/>
      <c r="J30" s="10"/>
      <c r="K30" s="10"/>
      <c r="L30" s="10"/>
    </row>
    <row r="31" spans="1:12" ht="12.75">
      <c r="A31" s="87"/>
      <c r="B31" s="22"/>
      <c r="C31" s="21"/>
      <c r="D31" s="119"/>
      <c r="E31" s="119"/>
      <c r="F31" s="119"/>
      <c r="G31" s="28"/>
      <c r="H31" s="120"/>
      <c r="I31" s="12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61"/>
      <c r="I32" s="162"/>
      <c r="J32" s="10"/>
      <c r="K32" s="10"/>
      <c r="L32" s="10"/>
    </row>
    <row r="33" spans="1:12" ht="12.75">
      <c r="A33" s="99"/>
      <c r="B33" s="20"/>
      <c r="C33" s="30"/>
      <c r="D33" s="122"/>
      <c r="E33" s="122"/>
      <c r="F33" s="122"/>
      <c r="G33" s="123"/>
      <c r="H33" s="120"/>
      <c r="I33" s="121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61"/>
      <c r="I34" s="162"/>
      <c r="J34" s="10"/>
      <c r="K34" s="10"/>
      <c r="L34" s="10"/>
    </row>
    <row r="35" spans="1:12" ht="12.75">
      <c r="A35" s="96"/>
      <c r="B35" s="30"/>
      <c r="C35" s="144"/>
      <c r="D35" s="145"/>
      <c r="E35" s="20"/>
      <c r="F35" s="144"/>
      <c r="G35" s="145"/>
      <c r="H35" s="120"/>
      <c r="I35" s="124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61"/>
      <c r="I36" s="162"/>
      <c r="J36" s="10"/>
      <c r="K36" s="10"/>
      <c r="L36" s="10"/>
    </row>
    <row r="37" spans="1:12" ht="12.75">
      <c r="A37" s="96"/>
      <c r="B37" s="30"/>
      <c r="C37" s="30"/>
      <c r="D37" s="20"/>
      <c r="E37" s="20"/>
      <c r="F37" s="30"/>
      <c r="G37" s="20"/>
      <c r="H37" s="120"/>
      <c r="I37" s="124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61"/>
      <c r="I38" s="162"/>
      <c r="J38" s="10"/>
      <c r="K38" s="10"/>
      <c r="L38" s="10"/>
    </row>
    <row r="39" spans="1:12" ht="12.75">
      <c r="A39" s="96"/>
      <c r="B39" s="30"/>
      <c r="C39" s="30"/>
      <c r="D39" s="20"/>
      <c r="E39" s="20"/>
      <c r="F39" s="30"/>
      <c r="G39" s="20"/>
      <c r="H39" s="120"/>
      <c r="I39" s="124"/>
      <c r="J39" s="10"/>
      <c r="K39" s="10"/>
      <c r="L39" s="10"/>
    </row>
    <row r="40" spans="1:12" ht="12.75">
      <c r="A40" s="115"/>
      <c r="B40" s="116"/>
      <c r="C40" s="116"/>
      <c r="D40" s="116"/>
      <c r="E40" s="23"/>
      <c r="F40" s="116"/>
      <c r="G40" s="116"/>
      <c r="H40" s="117"/>
      <c r="I40" s="118"/>
      <c r="J40" s="10"/>
      <c r="K40" s="10"/>
      <c r="L40" s="10"/>
    </row>
    <row r="41" spans="1:12" ht="12.75">
      <c r="A41" s="96"/>
      <c r="B41" s="30"/>
      <c r="C41" s="30"/>
      <c r="D41" s="20"/>
      <c r="E41" s="20"/>
      <c r="F41" s="30"/>
      <c r="G41" s="20"/>
      <c r="H41" s="20"/>
      <c r="I41" s="97"/>
      <c r="J41" s="10"/>
      <c r="K41" s="10"/>
      <c r="L41" s="10"/>
    </row>
    <row r="42" spans="1:12" ht="12.75">
      <c r="A42" s="173" t="s">
        <v>267</v>
      </c>
      <c r="B42" s="174"/>
      <c r="C42" s="161"/>
      <c r="D42" s="162"/>
      <c r="E42" s="26"/>
      <c r="F42" s="163"/>
      <c r="G42" s="138"/>
      <c r="H42" s="138"/>
      <c r="I42" s="179"/>
      <c r="J42" s="10"/>
      <c r="K42" s="10"/>
      <c r="L42" s="10"/>
    </row>
    <row r="43" spans="1:12" ht="12.75">
      <c r="A43" s="95"/>
      <c r="B43" s="29"/>
      <c r="C43" s="175"/>
      <c r="D43" s="176"/>
      <c r="E43" s="16"/>
      <c r="F43" s="175"/>
      <c r="G43" s="146"/>
      <c r="H43" s="31"/>
      <c r="I43" s="98"/>
      <c r="J43" s="10"/>
      <c r="K43" s="10"/>
      <c r="L43" s="10"/>
    </row>
    <row r="44" spans="1:12" ht="12.75">
      <c r="A44" s="173" t="s">
        <v>268</v>
      </c>
      <c r="B44" s="174"/>
      <c r="C44" s="163" t="s">
        <v>332</v>
      </c>
      <c r="D44" s="149"/>
      <c r="E44" s="149"/>
      <c r="F44" s="149"/>
      <c r="G44" s="149"/>
      <c r="H44" s="149"/>
      <c r="I44" s="150"/>
      <c r="J44" s="10"/>
      <c r="K44" s="10"/>
      <c r="L44" s="10"/>
    </row>
    <row r="45" spans="1:12" ht="12.75">
      <c r="A45" s="87"/>
      <c r="B45" s="22"/>
      <c r="C45" s="21" t="s">
        <v>269</v>
      </c>
      <c r="D45" s="16"/>
      <c r="E45" s="16"/>
      <c r="F45" s="16"/>
      <c r="G45" s="16"/>
      <c r="H45" s="16"/>
      <c r="I45" s="88"/>
      <c r="J45" s="10"/>
      <c r="K45" s="10"/>
      <c r="L45" s="10"/>
    </row>
    <row r="46" spans="1:12" ht="12.75">
      <c r="A46" s="173" t="s">
        <v>270</v>
      </c>
      <c r="B46" s="174"/>
      <c r="C46" s="154" t="s">
        <v>333</v>
      </c>
      <c r="D46" s="152"/>
      <c r="E46" s="153"/>
      <c r="F46" s="16"/>
      <c r="G46" s="46" t="s">
        <v>271</v>
      </c>
      <c r="H46" s="154" t="s">
        <v>334</v>
      </c>
      <c r="I46" s="153"/>
      <c r="J46" s="10"/>
      <c r="K46" s="10"/>
      <c r="L46" s="10"/>
    </row>
    <row r="47" spans="1:12" ht="12.75">
      <c r="A47" s="87"/>
      <c r="B47" s="22"/>
      <c r="C47" s="21"/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73" t="s">
        <v>257</v>
      </c>
      <c r="B48" s="174"/>
      <c r="C48" s="151" t="s">
        <v>328</v>
      </c>
      <c r="D48" s="152"/>
      <c r="E48" s="152"/>
      <c r="F48" s="152"/>
      <c r="G48" s="152"/>
      <c r="H48" s="152"/>
      <c r="I48" s="153"/>
      <c r="J48" s="10"/>
      <c r="K48" s="10"/>
      <c r="L48" s="10"/>
    </row>
    <row r="49" spans="1:12" ht="12.75">
      <c r="A49" s="87"/>
      <c r="B49" s="22"/>
      <c r="C49" s="16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59" t="s">
        <v>272</v>
      </c>
      <c r="B50" s="160"/>
      <c r="C50" s="154" t="s">
        <v>339</v>
      </c>
      <c r="D50" s="152"/>
      <c r="E50" s="152"/>
      <c r="F50" s="152"/>
      <c r="G50" s="152"/>
      <c r="H50" s="152"/>
      <c r="I50" s="155"/>
      <c r="J50" s="10"/>
      <c r="K50" s="10"/>
      <c r="L50" s="10"/>
    </row>
    <row r="51" spans="1:12" ht="12.75">
      <c r="A51" s="99"/>
      <c r="B51" s="20"/>
      <c r="C51" s="148" t="s">
        <v>273</v>
      </c>
      <c r="D51" s="148"/>
      <c r="E51" s="148"/>
      <c r="F51" s="148"/>
      <c r="G51" s="148"/>
      <c r="H51" s="148"/>
      <c r="I51" s="100"/>
      <c r="J51" s="10"/>
      <c r="K51" s="10"/>
      <c r="L51" s="10"/>
    </row>
    <row r="52" spans="1:12" ht="12.75">
      <c r="A52" s="99"/>
      <c r="B52" s="20"/>
      <c r="C52" s="32"/>
      <c r="D52" s="32"/>
      <c r="E52" s="32"/>
      <c r="F52" s="32"/>
      <c r="G52" s="32"/>
      <c r="H52" s="32"/>
      <c r="I52" s="100"/>
      <c r="J52" s="10"/>
      <c r="K52" s="10"/>
      <c r="L52" s="10"/>
    </row>
    <row r="53" spans="1:12" ht="12.75">
      <c r="A53" s="99"/>
      <c r="B53" s="186" t="s">
        <v>274</v>
      </c>
      <c r="C53" s="187"/>
      <c r="D53" s="187"/>
      <c r="E53" s="187"/>
      <c r="F53" s="44"/>
      <c r="G53" s="44"/>
      <c r="H53" s="44"/>
      <c r="I53" s="101"/>
      <c r="J53" s="10"/>
      <c r="K53" s="10"/>
      <c r="L53" s="10"/>
    </row>
    <row r="54" spans="1:12" ht="12.75">
      <c r="A54" s="99"/>
      <c r="B54" s="156" t="s">
        <v>306</v>
      </c>
      <c r="C54" s="157"/>
      <c r="D54" s="157"/>
      <c r="E54" s="157"/>
      <c r="F54" s="157"/>
      <c r="G54" s="157"/>
      <c r="H54" s="157"/>
      <c r="I54" s="158"/>
      <c r="J54" s="10"/>
      <c r="K54" s="10"/>
      <c r="L54" s="10"/>
    </row>
    <row r="55" spans="1:12" ht="12.75">
      <c r="A55" s="99"/>
      <c r="B55" s="156" t="s">
        <v>307</v>
      </c>
      <c r="C55" s="157"/>
      <c r="D55" s="157"/>
      <c r="E55" s="157"/>
      <c r="F55" s="157"/>
      <c r="G55" s="157"/>
      <c r="H55" s="157"/>
      <c r="I55" s="101"/>
      <c r="J55" s="10"/>
      <c r="K55" s="10"/>
      <c r="L55" s="10"/>
    </row>
    <row r="56" spans="1:12" ht="12.75">
      <c r="A56" s="99"/>
      <c r="B56" s="156" t="s">
        <v>308</v>
      </c>
      <c r="C56" s="157"/>
      <c r="D56" s="157"/>
      <c r="E56" s="157"/>
      <c r="F56" s="157"/>
      <c r="G56" s="157"/>
      <c r="H56" s="157"/>
      <c r="I56" s="158"/>
      <c r="J56" s="10"/>
      <c r="K56" s="10"/>
      <c r="L56" s="10"/>
    </row>
    <row r="57" spans="1:12" ht="12.75">
      <c r="A57" s="99"/>
      <c r="B57" s="156" t="s">
        <v>309</v>
      </c>
      <c r="C57" s="157"/>
      <c r="D57" s="157"/>
      <c r="E57" s="157"/>
      <c r="F57" s="157"/>
      <c r="G57" s="157"/>
      <c r="H57" s="157"/>
      <c r="I57" s="158"/>
      <c r="J57" s="10"/>
      <c r="K57" s="10"/>
      <c r="L57" s="10"/>
    </row>
    <row r="58" spans="1:12" ht="12.75">
      <c r="A58" s="99"/>
      <c r="B58" s="102"/>
      <c r="C58" s="103"/>
      <c r="D58" s="103"/>
      <c r="E58" s="103"/>
      <c r="F58" s="103"/>
      <c r="G58" s="103"/>
      <c r="H58" s="103"/>
      <c r="I58" s="104"/>
      <c r="J58" s="10"/>
      <c r="K58" s="10"/>
      <c r="L58" s="10"/>
    </row>
    <row r="59" spans="1:12" ht="13.5" thickBot="1">
      <c r="A59" s="105" t="s">
        <v>275</v>
      </c>
      <c r="B59" s="16"/>
      <c r="C59" s="16"/>
      <c r="D59" s="16"/>
      <c r="E59" s="16"/>
      <c r="F59" s="16"/>
      <c r="G59" s="33"/>
      <c r="H59" s="34"/>
      <c r="I59" s="106"/>
      <c r="J59" s="10"/>
      <c r="K59" s="10"/>
      <c r="L59" s="10"/>
    </row>
    <row r="60" spans="1:12" ht="12.75">
      <c r="A60" s="83"/>
      <c r="B60" s="16"/>
      <c r="C60" s="16"/>
      <c r="D60" s="16"/>
      <c r="E60" s="20" t="s">
        <v>276</v>
      </c>
      <c r="F60" s="92"/>
      <c r="G60" s="147" t="s">
        <v>277</v>
      </c>
      <c r="H60" s="139"/>
      <c r="I60" s="140"/>
      <c r="J60" s="10"/>
      <c r="K60" s="10"/>
      <c r="L60" s="10"/>
    </row>
    <row r="61" spans="1:12" ht="12.75">
      <c r="A61" s="107"/>
      <c r="B61" s="108"/>
      <c r="C61" s="109"/>
      <c r="D61" s="109"/>
      <c r="E61" s="109"/>
      <c r="F61" s="109"/>
      <c r="G61" s="177"/>
      <c r="H61" s="178"/>
      <c r="I61" s="110"/>
      <c r="J61" s="10"/>
      <c r="K61" s="10"/>
      <c r="L61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A2:D2"/>
    <mergeCell ref="A4:I4"/>
    <mergeCell ref="A1:C1"/>
    <mergeCell ref="A8:B8"/>
    <mergeCell ref="C8:D8"/>
    <mergeCell ref="A6:B6"/>
    <mergeCell ref="C6:D6"/>
    <mergeCell ref="A16:B16"/>
    <mergeCell ref="C16:I16"/>
    <mergeCell ref="A12:B12"/>
    <mergeCell ref="A14:B14"/>
    <mergeCell ref="F14:I14"/>
    <mergeCell ref="C12:I12"/>
    <mergeCell ref="A10:B11"/>
    <mergeCell ref="C10:D10"/>
    <mergeCell ref="C14:D14"/>
    <mergeCell ref="B53:E53"/>
    <mergeCell ref="A24:B24"/>
    <mergeCell ref="D24:G24"/>
    <mergeCell ref="A22:B22"/>
    <mergeCell ref="D22:F22"/>
    <mergeCell ref="A46:B46"/>
    <mergeCell ref="C46:E46"/>
    <mergeCell ref="H46:I46"/>
    <mergeCell ref="C44:I44"/>
    <mergeCell ref="G60:I60"/>
    <mergeCell ref="C18:I18"/>
    <mergeCell ref="E36:G36"/>
    <mergeCell ref="H36:I36"/>
    <mergeCell ref="F35:G35"/>
    <mergeCell ref="F43:G43"/>
    <mergeCell ref="C35:D35"/>
    <mergeCell ref="F42:I42"/>
    <mergeCell ref="G61:H61"/>
    <mergeCell ref="A48:B48"/>
    <mergeCell ref="C48:I48"/>
    <mergeCell ref="A50:B50"/>
    <mergeCell ref="C50:I50"/>
    <mergeCell ref="B57:I57"/>
    <mergeCell ref="B56:I56"/>
    <mergeCell ref="B55:H55"/>
    <mergeCell ref="B54:I54"/>
    <mergeCell ref="C51:H51"/>
    <mergeCell ref="A44:B44"/>
    <mergeCell ref="A42:B42"/>
    <mergeCell ref="A34:D34"/>
    <mergeCell ref="A36:D36"/>
    <mergeCell ref="C43:D43"/>
    <mergeCell ref="C42:D42"/>
    <mergeCell ref="A20:B20"/>
    <mergeCell ref="E38:G38"/>
    <mergeCell ref="H34:I34"/>
    <mergeCell ref="A32:D32"/>
    <mergeCell ref="H28:I28"/>
    <mergeCell ref="A28:D28"/>
    <mergeCell ref="E34:G34"/>
    <mergeCell ref="E32:G32"/>
    <mergeCell ref="C20:I20"/>
    <mergeCell ref="E28:G28"/>
    <mergeCell ref="A18:B18"/>
    <mergeCell ref="H38:I38"/>
    <mergeCell ref="A38:D38"/>
    <mergeCell ref="H32:I32"/>
    <mergeCell ref="G22:H22"/>
    <mergeCell ref="A30:D30"/>
    <mergeCell ref="E30:G30"/>
    <mergeCell ref="A26:B26"/>
    <mergeCell ref="G26:H26"/>
    <mergeCell ref="H30:I3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37">
      <selection activeCell="K115" sqref="K115"/>
    </sheetView>
  </sheetViews>
  <sheetFormatPr defaultColWidth="9.140625" defaultRowHeight="12.75"/>
  <cols>
    <col min="1" max="9" width="9.140625" style="47" customWidth="1"/>
    <col min="10" max="10" width="11.8515625" style="47" customWidth="1"/>
    <col min="11" max="11" width="12.57421875" style="47" customWidth="1"/>
    <col min="12" max="16384" width="9.140625" style="47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340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335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2" t="s">
        <v>278</v>
      </c>
      <c r="J4" s="53" t="s">
        <v>319</v>
      </c>
      <c r="K4" s="54" t="s">
        <v>320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1">
        <v>2</v>
      </c>
      <c r="J5" s="50">
        <v>3</v>
      </c>
      <c r="K5" s="50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29"/>
      <c r="I7" s="3">
        <v>1</v>
      </c>
      <c r="J7" s="6"/>
      <c r="K7" s="6"/>
    </row>
    <row r="8" spans="1:11" ht="12.75">
      <c r="A8" s="199" t="s">
        <v>13</v>
      </c>
      <c r="B8" s="200"/>
      <c r="C8" s="200"/>
      <c r="D8" s="200"/>
      <c r="E8" s="200"/>
      <c r="F8" s="200"/>
      <c r="G8" s="200"/>
      <c r="H8" s="201"/>
      <c r="I8" s="1">
        <v>2</v>
      </c>
      <c r="J8" s="128">
        <f>J9+J16+J26+J35+J39</f>
        <v>615653014</v>
      </c>
      <c r="K8" s="128">
        <f>K9+K16+K26+K35+K39</f>
        <v>656474980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48">
        <f>SUM(J10:J15)</f>
        <v>6122867</v>
      </c>
      <c r="K9" s="48">
        <f>SUM(K10:K15)</f>
        <v>5415910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7">
        <v>0</v>
      </c>
      <c r="K10" s="7">
        <v>0</v>
      </c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3529440</v>
      </c>
      <c r="K11" s="7">
        <v>2822483</v>
      </c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7">
        <v>0</v>
      </c>
      <c r="K12" s="7">
        <v>0</v>
      </c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7">
        <v>0</v>
      </c>
      <c r="K13" s="7">
        <v>0</v>
      </c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7">
        <v>2593427</v>
      </c>
      <c r="K14" s="7">
        <v>2593427</v>
      </c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0</v>
      </c>
      <c r="K15" s="7">
        <v>0</v>
      </c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48">
        <f>SUM(J17:J25)</f>
        <v>384543616</v>
      </c>
      <c r="K16" s="48">
        <f>SUM(K17:K25)</f>
        <v>344942993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106777588</v>
      </c>
      <c r="K17" s="7">
        <v>103950205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188949216</v>
      </c>
      <c r="K18" s="7">
        <v>158008230</v>
      </c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822158</v>
      </c>
      <c r="K19" s="7">
        <v>786416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1425935</v>
      </c>
      <c r="K20" s="7">
        <v>1517140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>
        <v>0</v>
      </c>
      <c r="K21" s="7">
        <v>0</v>
      </c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>
        <v>24080</v>
      </c>
      <c r="K22" s="7">
        <v>74599</v>
      </c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29518535</v>
      </c>
      <c r="K23" s="7">
        <v>28538115</v>
      </c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303336</v>
      </c>
      <c r="K24" s="7">
        <v>303336</v>
      </c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56722768</v>
      </c>
      <c r="K25" s="7">
        <v>51764952</v>
      </c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48">
        <f>SUM(J27:J34)</f>
        <v>222831971</v>
      </c>
      <c r="K26" s="48">
        <f>SUM(K27:K34)</f>
        <v>303815612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166046942</v>
      </c>
      <c r="K27" s="7">
        <v>278715624</v>
      </c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>
        <v>39991807</v>
      </c>
      <c r="K28" s="7">
        <v>17074602</v>
      </c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>
        <v>0</v>
      </c>
      <c r="K29" s="7">
        <v>508700</v>
      </c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>
        <v>0</v>
      </c>
      <c r="K30" s="7">
        <v>0</v>
      </c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0</v>
      </c>
      <c r="K31" s="7">
        <v>0</v>
      </c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1092825</v>
      </c>
      <c r="K32" s="7">
        <v>886814</v>
      </c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>
        <v>15700397</v>
      </c>
      <c r="K33" s="7">
        <v>6629872</v>
      </c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>
        <v>0</v>
      </c>
      <c r="K34" s="7">
        <v>0</v>
      </c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48">
        <f>SUM(J36:J38)</f>
        <v>2154560</v>
      </c>
      <c r="K35" s="48">
        <f>SUM(K36:K38)</f>
        <v>2300465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>
        <v>0</v>
      </c>
      <c r="K36" s="7">
        <v>0</v>
      </c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>
        <v>2154560</v>
      </c>
      <c r="K37" s="7">
        <v>2300465</v>
      </c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>
        <v>0</v>
      </c>
      <c r="K38" s="7">
        <v>0</v>
      </c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>
        <v>0</v>
      </c>
      <c r="K39" s="7">
        <v>0</v>
      </c>
    </row>
    <row r="40" spans="1:11" ht="12.75">
      <c r="A40" s="199" t="s">
        <v>240</v>
      </c>
      <c r="B40" s="200"/>
      <c r="C40" s="200"/>
      <c r="D40" s="200"/>
      <c r="E40" s="200"/>
      <c r="F40" s="200"/>
      <c r="G40" s="200"/>
      <c r="H40" s="201"/>
      <c r="I40" s="1">
        <v>34</v>
      </c>
      <c r="J40" s="128">
        <f>J41+J49+J56+J64</f>
        <v>228566151</v>
      </c>
      <c r="K40" s="128">
        <f>K41+K49+K56+K64</f>
        <v>100339263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48">
        <f>SUM(J42:J48)</f>
        <v>4274005</v>
      </c>
      <c r="K41" s="48">
        <f>SUM(K42:K48)</f>
        <v>1445168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0</v>
      </c>
      <c r="K42" s="7">
        <v>0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>
        <v>247493</v>
      </c>
      <c r="K43" s="7">
        <v>247493</v>
      </c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>
        <v>2646935</v>
      </c>
      <c r="K44" s="7">
        <v>629513</v>
      </c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1379577</v>
      </c>
      <c r="K45" s="7">
        <v>568162</v>
      </c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0</v>
      </c>
      <c r="K46" s="7">
        <v>0</v>
      </c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>
        <v>0</v>
      </c>
      <c r="K47" s="7">
        <v>0</v>
      </c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>
        <v>0</v>
      </c>
      <c r="K48" s="7">
        <v>0</v>
      </c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48">
        <f>SUM(J50:J55)</f>
        <v>133661758</v>
      </c>
      <c r="K49" s="48">
        <f>SUM(K50:K55)</f>
        <v>85622148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18336501</v>
      </c>
      <c r="K50" s="7">
        <v>2977885</v>
      </c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68139070</v>
      </c>
      <c r="K51" s="7">
        <v>72217224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>
        <v>146963</v>
      </c>
      <c r="K52" s="7">
        <v>0</v>
      </c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775907</v>
      </c>
      <c r="K53" s="7">
        <v>689972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5515259</v>
      </c>
      <c r="K54" s="7">
        <v>3837752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40748058</v>
      </c>
      <c r="K55" s="7">
        <v>5899315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48">
        <f>SUM(J57:J63)</f>
        <v>89817710</v>
      </c>
      <c r="K56" s="48">
        <f>SUM(K57:K63)</f>
        <v>9189839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>
        <v>0</v>
      </c>
      <c r="K57" s="7">
        <v>0</v>
      </c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11608421</v>
      </c>
      <c r="K58" s="7">
        <v>3863649</v>
      </c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>
        <v>0</v>
      </c>
      <c r="K59" s="7">
        <v>0</v>
      </c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>
        <v>72441725</v>
      </c>
      <c r="K60" s="7">
        <v>0</v>
      </c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>
        <v>0</v>
      </c>
      <c r="K61" s="7">
        <v>0</v>
      </c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5767564</v>
      </c>
      <c r="K62" s="7">
        <v>5326190</v>
      </c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0</v>
      </c>
      <c r="K63" s="7">
        <v>0</v>
      </c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812678</v>
      </c>
      <c r="K64" s="7">
        <v>4082108</v>
      </c>
    </row>
    <row r="65" spans="1:11" ht="12.75">
      <c r="A65" s="199" t="s">
        <v>56</v>
      </c>
      <c r="B65" s="200"/>
      <c r="C65" s="200"/>
      <c r="D65" s="200"/>
      <c r="E65" s="200"/>
      <c r="F65" s="200"/>
      <c r="G65" s="200"/>
      <c r="H65" s="201"/>
      <c r="I65" s="1">
        <v>59</v>
      </c>
      <c r="J65" s="129">
        <v>3387336</v>
      </c>
      <c r="K65" s="129">
        <v>934976</v>
      </c>
    </row>
    <row r="66" spans="1:11" ht="12.75">
      <c r="A66" s="199" t="s">
        <v>241</v>
      </c>
      <c r="B66" s="200"/>
      <c r="C66" s="200"/>
      <c r="D66" s="200"/>
      <c r="E66" s="200"/>
      <c r="F66" s="200"/>
      <c r="G66" s="200"/>
      <c r="H66" s="201"/>
      <c r="I66" s="1">
        <v>60</v>
      </c>
      <c r="J66" s="128">
        <f>J7+J8+J40+J65</f>
        <v>847606501</v>
      </c>
      <c r="K66" s="128">
        <f>K7+K8+K40+K65</f>
        <v>757749219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130">
        <v>95998011</v>
      </c>
      <c r="K67" s="130">
        <v>49001545</v>
      </c>
    </row>
    <row r="68" spans="1:11" ht="12.75">
      <c r="A68" s="210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4" t="s">
        <v>191</v>
      </c>
      <c r="B69" s="215"/>
      <c r="C69" s="215"/>
      <c r="D69" s="215"/>
      <c r="E69" s="215"/>
      <c r="F69" s="215"/>
      <c r="G69" s="215"/>
      <c r="H69" s="229"/>
      <c r="I69" s="3">
        <v>62</v>
      </c>
      <c r="J69" s="131">
        <f>J70+J71+J72+J78+J79+J82+J85</f>
        <v>107892190</v>
      </c>
      <c r="K69" s="131">
        <f>K70+K71+K72+K78+K79+K82+K85</f>
        <v>69072025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105668000</v>
      </c>
      <c r="K70" s="7">
        <v>105668000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52011040</v>
      </c>
      <c r="K71" s="7">
        <v>0</v>
      </c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48">
        <f>J73+J74-J75+J76+J77</f>
        <v>8068491</v>
      </c>
      <c r="K72" s="48">
        <f>K73+K74-K75+K76+K77</f>
        <v>23505600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3171600</v>
      </c>
      <c r="K73" s="7"/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6343200</v>
      </c>
      <c r="K74" s="7">
        <v>1446309</v>
      </c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1446309</v>
      </c>
      <c r="K75" s="7">
        <v>1446309</v>
      </c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>
        <v>0</v>
      </c>
      <c r="K76" s="7">
        <v>0</v>
      </c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0</v>
      </c>
      <c r="K77" s="7">
        <v>23505600</v>
      </c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161382667</v>
      </c>
      <c r="K78" s="7">
        <v>139684348</v>
      </c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48">
        <f>J80-J81</f>
        <v>305182937</v>
      </c>
      <c r="K79" s="48">
        <f>K80-K81</f>
        <v>-158759775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305182937</v>
      </c>
      <c r="K80" s="7">
        <v>398702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0</v>
      </c>
      <c r="K81" s="7">
        <v>159158477</v>
      </c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48">
        <f>J83-J84</f>
        <v>-524420945</v>
      </c>
      <c r="K82" s="48">
        <f>K83-K84</f>
        <v>-41026148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0</v>
      </c>
      <c r="K83" s="7"/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524420945</v>
      </c>
      <c r="K84" s="7">
        <v>41026148</v>
      </c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>
        <v>0</v>
      </c>
      <c r="K85" s="7">
        <v>0</v>
      </c>
    </row>
    <row r="86" spans="1:11" ht="12.75">
      <c r="A86" s="199" t="s">
        <v>19</v>
      </c>
      <c r="B86" s="200"/>
      <c r="C86" s="200"/>
      <c r="D86" s="200"/>
      <c r="E86" s="200"/>
      <c r="F86" s="200"/>
      <c r="G86" s="200"/>
      <c r="H86" s="201"/>
      <c r="I86" s="1">
        <v>79</v>
      </c>
      <c r="J86" s="128">
        <f>SUM(J87:J89)</f>
        <v>14826843</v>
      </c>
      <c r="K86" s="128">
        <f>SUM(K87:K89)</f>
        <v>9703558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>
        <v>1550087</v>
      </c>
      <c r="K87" s="7">
        <v>1277055</v>
      </c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>
        <v>0</v>
      </c>
      <c r="K88" s="7">
        <v>0</v>
      </c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13276756</v>
      </c>
      <c r="K89" s="7">
        <v>8426503</v>
      </c>
    </row>
    <row r="90" spans="1:11" ht="12.75">
      <c r="A90" s="199" t="s">
        <v>20</v>
      </c>
      <c r="B90" s="200"/>
      <c r="C90" s="200"/>
      <c r="D90" s="200"/>
      <c r="E90" s="200"/>
      <c r="F90" s="200"/>
      <c r="G90" s="200"/>
      <c r="H90" s="201"/>
      <c r="I90" s="1">
        <v>83</v>
      </c>
      <c r="J90" s="128">
        <f>SUM(J91:J99)</f>
        <v>260769741</v>
      </c>
      <c r="K90" s="128">
        <f>SUM(K91:K99)</f>
        <v>395103158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>
        <v>0</v>
      </c>
      <c r="K91" s="7">
        <v>1410209</v>
      </c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>
        <v>0</v>
      </c>
      <c r="K92" s="7">
        <v>0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142879410</v>
      </c>
      <c r="K93" s="7">
        <v>303362186</v>
      </c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>
        <v>0</v>
      </c>
      <c r="K94" s="7">
        <v>0</v>
      </c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>
        <v>245600</v>
      </c>
      <c r="K95" s="7">
        <v>32920835</v>
      </c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>
        <v>67910616</v>
      </c>
      <c r="K96" s="7">
        <v>0</v>
      </c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>
        <v>0</v>
      </c>
      <c r="K97" s="7">
        <v>0</v>
      </c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9885554</v>
      </c>
      <c r="K98" s="7">
        <v>22488841</v>
      </c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>
        <v>39848561</v>
      </c>
      <c r="K99" s="7">
        <v>34921087</v>
      </c>
    </row>
    <row r="100" spans="1:11" ht="12.75">
      <c r="A100" s="199" t="s">
        <v>21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128">
        <f>SUM(J101:J112)</f>
        <v>456400328</v>
      </c>
      <c r="K100" s="128">
        <f>SUM(K101:K112)</f>
        <v>270371759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1657261</v>
      </c>
      <c r="K101" s="7">
        <v>1638530</v>
      </c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7542636</v>
      </c>
      <c r="K102" s="7">
        <v>356575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266904025</v>
      </c>
      <c r="K103" s="7">
        <v>110880426</v>
      </c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12859124</v>
      </c>
      <c r="K104" s="7">
        <v>5562198</v>
      </c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94880206</v>
      </c>
      <c r="K105" s="7">
        <v>34108339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>
        <v>7545624</v>
      </c>
      <c r="K106" s="7">
        <v>76376430</v>
      </c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>
        <v>0</v>
      </c>
      <c r="K107" s="7">
        <v>0</v>
      </c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14600048</v>
      </c>
      <c r="K108" s="7">
        <v>12262450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18310027</v>
      </c>
      <c r="K109" s="7">
        <v>11567527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418051</v>
      </c>
      <c r="K110" s="7">
        <v>0</v>
      </c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>
        <v>0</v>
      </c>
      <c r="K111" s="7">
        <v>0</v>
      </c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f>(977532-351204)+(11373703-17294)+(669495-244760)+1733004+(51727052-34418407)+320223-86018</f>
        <v>31683326</v>
      </c>
      <c r="K112" s="7">
        <v>17619284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129">
        <v>7717399</v>
      </c>
      <c r="K113" s="129">
        <v>13498719</v>
      </c>
    </row>
    <row r="114" spans="1:11" ht="12.75">
      <c r="A114" s="199" t="s">
        <v>25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128">
        <f>J69+J86+J90+J100+J113</f>
        <v>847606501</v>
      </c>
      <c r="K114" s="128">
        <f>K69+K86+K90+K100+K113</f>
        <v>757749219</v>
      </c>
    </row>
    <row r="115" spans="1:11" ht="12.75">
      <c r="A115" s="207" t="s">
        <v>57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130">
        <v>95998011</v>
      </c>
      <c r="K115" s="130">
        <v>49001545</v>
      </c>
    </row>
    <row r="116" spans="1:11" ht="12.75">
      <c r="A116" s="210" t="s">
        <v>310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.75">
      <c r="A119" s="218" t="s">
        <v>9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/>
      <c r="K119" s="8"/>
    </row>
    <row r="120" spans="1:11" ht="12.75">
      <c r="A120" s="221" t="s">
        <v>311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23:H23"/>
    <mergeCell ref="A13:H13"/>
    <mergeCell ref="A14:H14"/>
    <mergeCell ref="A15:H15"/>
    <mergeCell ref="A16:H16"/>
    <mergeCell ref="A22:H22"/>
    <mergeCell ref="A21:H21"/>
    <mergeCell ref="A18:H18"/>
    <mergeCell ref="A7:H7"/>
    <mergeCell ref="A10:H10"/>
    <mergeCell ref="A19:H19"/>
    <mergeCell ref="A8:H8"/>
    <mergeCell ref="A11:H11"/>
    <mergeCell ref="A9:H9"/>
    <mergeCell ref="A17:H17"/>
    <mergeCell ref="A37:H37"/>
    <mergeCell ref="A38:H38"/>
    <mergeCell ref="A1:K1"/>
    <mergeCell ref="A2:K2"/>
    <mergeCell ref="A3:K3"/>
    <mergeCell ref="A4:H4"/>
    <mergeCell ref="A12:H12"/>
    <mergeCell ref="A20:H20"/>
    <mergeCell ref="A6:K6"/>
    <mergeCell ref="A5:H5"/>
    <mergeCell ref="A26:H26"/>
    <mergeCell ref="A43:H43"/>
    <mergeCell ref="A25:H25"/>
    <mergeCell ref="A34:H34"/>
    <mergeCell ref="A32:H32"/>
    <mergeCell ref="A35:H35"/>
    <mergeCell ref="A33:H33"/>
    <mergeCell ref="A30:H30"/>
    <mergeCell ref="A31:H31"/>
    <mergeCell ref="A39:H39"/>
    <mergeCell ref="A27:H27"/>
    <mergeCell ref="A28:H28"/>
    <mergeCell ref="A29:H29"/>
    <mergeCell ref="A48:H48"/>
    <mergeCell ref="A41:H41"/>
    <mergeCell ref="A36:H36"/>
    <mergeCell ref="A47:H47"/>
    <mergeCell ref="A45:H45"/>
    <mergeCell ref="A46:H46"/>
    <mergeCell ref="A42:H42"/>
    <mergeCell ref="A40:H40"/>
    <mergeCell ref="A52:H52"/>
    <mergeCell ref="A69:H69"/>
    <mergeCell ref="A51:H51"/>
    <mergeCell ref="A68:K68"/>
    <mergeCell ref="A44:H44"/>
    <mergeCell ref="A58:H58"/>
    <mergeCell ref="A57:H57"/>
    <mergeCell ref="A56:H56"/>
    <mergeCell ref="A53:H53"/>
    <mergeCell ref="A24:H24"/>
    <mergeCell ref="A76:H76"/>
    <mergeCell ref="A77:H77"/>
    <mergeCell ref="A75:H75"/>
    <mergeCell ref="A61:H61"/>
    <mergeCell ref="A60:H60"/>
    <mergeCell ref="A67:H67"/>
    <mergeCell ref="A70:H70"/>
    <mergeCell ref="A55:H55"/>
    <mergeCell ref="A65:H65"/>
    <mergeCell ref="A50:H50"/>
    <mergeCell ref="A54:H54"/>
    <mergeCell ref="A78:H78"/>
    <mergeCell ref="A79:H79"/>
    <mergeCell ref="A74:H74"/>
    <mergeCell ref="A71:H71"/>
    <mergeCell ref="A66:H66"/>
    <mergeCell ref="A64:H64"/>
    <mergeCell ref="A63:H63"/>
    <mergeCell ref="A62:H62"/>
    <mergeCell ref="A49:H49"/>
    <mergeCell ref="A90:H90"/>
    <mergeCell ref="A84:H84"/>
    <mergeCell ref="A94:H94"/>
    <mergeCell ref="A85:H85"/>
    <mergeCell ref="A86:H86"/>
    <mergeCell ref="A91:H91"/>
    <mergeCell ref="A87:H87"/>
    <mergeCell ref="A72:H72"/>
    <mergeCell ref="A82:H82"/>
    <mergeCell ref="A114:H114"/>
    <mergeCell ref="A113:H113"/>
    <mergeCell ref="A101:H101"/>
    <mergeCell ref="A59:H59"/>
    <mergeCell ref="A80:H80"/>
    <mergeCell ref="A81:H81"/>
    <mergeCell ref="A112:H112"/>
    <mergeCell ref="A106:H106"/>
    <mergeCell ref="A109:H109"/>
    <mergeCell ref="A111:H111"/>
    <mergeCell ref="A110:H110"/>
    <mergeCell ref="A108:H108"/>
    <mergeCell ref="A107:H107"/>
    <mergeCell ref="A83:H83"/>
    <mergeCell ref="A99:H99"/>
    <mergeCell ref="A89:H89"/>
    <mergeCell ref="A97:H97"/>
    <mergeCell ref="A88:H88"/>
    <mergeCell ref="A102:H102"/>
    <mergeCell ref="A105:H105"/>
    <mergeCell ref="A103:H103"/>
    <mergeCell ref="A104:H104"/>
    <mergeCell ref="A121:K121"/>
    <mergeCell ref="A115:H115"/>
    <mergeCell ref="A116:K116"/>
    <mergeCell ref="A117:K117"/>
    <mergeCell ref="A118:H118"/>
    <mergeCell ref="A119:H119"/>
    <mergeCell ref="A120:K120"/>
    <mergeCell ref="A100:H100"/>
    <mergeCell ref="A73:H73"/>
    <mergeCell ref="A93:H93"/>
    <mergeCell ref="A96:H96"/>
    <mergeCell ref="A95:H95"/>
    <mergeCell ref="A92:H92"/>
    <mergeCell ref="A98:H9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A65" sqref="A65:H65"/>
    </sheetView>
  </sheetViews>
  <sheetFormatPr defaultColWidth="9.140625" defaultRowHeight="12.75"/>
  <cols>
    <col min="1" max="9" width="9.140625" style="47" customWidth="1"/>
    <col min="10" max="10" width="11.57421875" style="47" customWidth="1"/>
    <col min="11" max="11" width="11.7109375" style="47" customWidth="1"/>
    <col min="12" max="12" width="9.85156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57" t="s">
        <v>341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58" t="s">
        <v>336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60" t="s">
        <v>59</v>
      </c>
      <c r="B4" s="260"/>
      <c r="C4" s="260"/>
      <c r="D4" s="260"/>
      <c r="E4" s="260"/>
      <c r="F4" s="260"/>
      <c r="G4" s="260"/>
      <c r="H4" s="260"/>
      <c r="I4" s="52" t="s">
        <v>279</v>
      </c>
      <c r="J4" s="259" t="s">
        <v>319</v>
      </c>
      <c r="K4" s="259"/>
      <c r="L4" s="259" t="s">
        <v>320</v>
      </c>
      <c r="M4" s="259"/>
    </row>
    <row r="5" spans="1:13" ht="22.5">
      <c r="A5" s="260"/>
      <c r="B5" s="260"/>
      <c r="C5" s="260"/>
      <c r="D5" s="260"/>
      <c r="E5" s="260"/>
      <c r="F5" s="260"/>
      <c r="G5" s="260"/>
      <c r="H5" s="260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29"/>
      <c r="I7" s="3">
        <v>111</v>
      </c>
      <c r="J7" s="126">
        <f>SUM(J8:J9)</f>
        <v>250527194</v>
      </c>
      <c r="K7" s="126">
        <f>SUM(K8:K9)</f>
        <v>61176063</v>
      </c>
      <c r="L7" s="126">
        <f>SUM(L8:L9)</f>
        <v>268657747</v>
      </c>
      <c r="M7" s="126">
        <f>SUM(M8:M9)</f>
        <v>82734220</v>
      </c>
    </row>
    <row r="8" spans="1:13" ht="12.75">
      <c r="A8" s="199" t="s">
        <v>152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227483421</v>
      </c>
      <c r="K8" s="7">
        <v>47395202</v>
      </c>
      <c r="L8" s="7">
        <v>226581092</v>
      </c>
      <c r="M8" s="7">
        <v>49426486</v>
      </c>
    </row>
    <row r="9" spans="1:13" ht="12.75">
      <c r="A9" s="199" t="s">
        <v>103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23043773</v>
      </c>
      <c r="K9" s="7">
        <v>13780861</v>
      </c>
      <c r="L9" s="7">
        <v>42076655</v>
      </c>
      <c r="M9" s="7">
        <v>33307734</v>
      </c>
    </row>
    <row r="10" spans="1:13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1">
        <v>114</v>
      </c>
      <c r="J10" s="48">
        <f>J11+J12+J16+J20+J21+J22+J25+J26</f>
        <v>740566453</v>
      </c>
      <c r="K10" s="48">
        <f>K11+K12+K16+K20+K21+K22+K25+K26</f>
        <v>525305320</v>
      </c>
      <c r="L10" s="48">
        <f>L11+L12+L16+L20+L21+L22+L25+L26</f>
        <v>290984184</v>
      </c>
      <c r="M10" s="48">
        <f>M11+M12+M16+M20+M21+M22+M25+M26</f>
        <v>120320797</v>
      </c>
    </row>
    <row r="11" spans="1:13" ht="12.75">
      <c r="A11" s="199" t="s">
        <v>104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1">
        <v>116</v>
      </c>
      <c r="J12" s="48">
        <f>SUM(J13:J15)</f>
        <v>96985070</v>
      </c>
      <c r="K12" s="48">
        <f>SUM(K13:K15)</f>
        <v>33071492</v>
      </c>
      <c r="L12" s="48">
        <f>SUM(L13:L15)</f>
        <v>72891145</v>
      </c>
      <c r="M12" s="48">
        <f>SUM(M13:M15)</f>
        <v>20492767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13174525</v>
      </c>
      <c r="K13" s="7">
        <v>4247955</v>
      </c>
      <c r="L13" s="7">
        <v>11422784</v>
      </c>
      <c r="M13" s="7">
        <v>2727033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>
        <v>0</v>
      </c>
      <c r="K14" s="7">
        <v>0</v>
      </c>
      <c r="L14" s="7">
        <v>811415</v>
      </c>
      <c r="M14" s="7">
        <v>0</v>
      </c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83810545</v>
      </c>
      <c r="K15" s="7">
        <v>28823537</v>
      </c>
      <c r="L15" s="7">
        <v>60656946</v>
      </c>
      <c r="M15" s="7">
        <v>17765734</v>
      </c>
    </row>
    <row r="16" spans="1:13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1">
        <v>120</v>
      </c>
      <c r="J16" s="48">
        <f>SUM(J17:J19)</f>
        <v>117566192</v>
      </c>
      <c r="K16" s="48">
        <f>SUM(K17:K19)</f>
        <v>28395602</v>
      </c>
      <c r="L16" s="48">
        <f>SUM(L17:L19)</f>
        <v>102503484</v>
      </c>
      <c r="M16" s="48">
        <f>SUM(M17:M19)</f>
        <v>24596054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67292978</v>
      </c>
      <c r="K17" s="7">
        <v>16504766</v>
      </c>
      <c r="L17" s="7">
        <v>59321749</v>
      </c>
      <c r="M17" s="7">
        <v>14604978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33992386</v>
      </c>
      <c r="K18" s="7">
        <v>8116547</v>
      </c>
      <c r="L18" s="7">
        <v>29488794</v>
      </c>
      <c r="M18" s="7">
        <v>6695144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16280828</v>
      </c>
      <c r="K19" s="7">
        <v>3774289</v>
      </c>
      <c r="L19" s="7">
        <v>13692941</v>
      </c>
      <c r="M19" s="7">
        <v>3295932</v>
      </c>
    </row>
    <row r="20" spans="1:13" ht="12.75">
      <c r="A20" s="199" t="s">
        <v>105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13600683</v>
      </c>
      <c r="K20" s="7">
        <v>3536095</v>
      </c>
      <c r="L20" s="7">
        <v>11723958</v>
      </c>
      <c r="M20" s="7">
        <v>3208209</v>
      </c>
    </row>
    <row r="21" spans="1:13" ht="12.75">
      <c r="A21" s="199" t="s">
        <v>106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48435333</v>
      </c>
      <c r="K21" s="7">
        <v>18801588</v>
      </c>
      <c r="L21" s="7">
        <v>29812675</v>
      </c>
      <c r="M21" s="7">
        <v>8819167</v>
      </c>
    </row>
    <row r="22" spans="1:13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1">
        <v>126</v>
      </c>
      <c r="J22" s="48">
        <f>SUM(J23:J24)</f>
        <v>49957417</v>
      </c>
      <c r="K22" s="48">
        <f>SUM(K23:K24)</f>
        <v>30681094</v>
      </c>
      <c r="L22" s="48">
        <f>SUM(L23:L24)</f>
        <v>18843168</v>
      </c>
      <c r="M22" s="48">
        <f>SUM(M23:M24)</f>
        <v>10338496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>
        <v>49957417</v>
      </c>
      <c r="K24" s="7">
        <v>30681094</v>
      </c>
      <c r="L24" s="7">
        <v>18843168</v>
      </c>
      <c r="M24" s="7">
        <v>10338496</v>
      </c>
    </row>
    <row r="25" spans="1:13" ht="12.75">
      <c r="A25" s="199" t="s">
        <v>107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>
        <v>17245792</v>
      </c>
      <c r="K25" s="7">
        <v>16180823</v>
      </c>
      <c r="L25" s="7">
        <v>1474145</v>
      </c>
      <c r="M25" s="7">
        <v>1241266</v>
      </c>
    </row>
    <row r="26" spans="1:13" ht="12.75">
      <c r="A26" s="199" t="s">
        <v>50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>
        <v>396775966</v>
      </c>
      <c r="K26" s="7">
        <v>394638626</v>
      </c>
      <c r="L26" s="7">
        <v>53735609</v>
      </c>
      <c r="M26" s="7">
        <v>51624838</v>
      </c>
    </row>
    <row r="27" spans="1:13" ht="12.75">
      <c r="A27" s="199" t="s">
        <v>213</v>
      </c>
      <c r="B27" s="200"/>
      <c r="C27" s="200"/>
      <c r="D27" s="200"/>
      <c r="E27" s="200"/>
      <c r="F27" s="200"/>
      <c r="G27" s="200"/>
      <c r="H27" s="201"/>
      <c r="I27" s="1">
        <v>131</v>
      </c>
      <c r="J27" s="48">
        <f>SUM(J28:J32)</f>
        <v>16343510</v>
      </c>
      <c r="K27" s="48">
        <f>SUM(K28:K32)</f>
        <v>1959348</v>
      </c>
      <c r="L27" s="48">
        <f>SUM(L28:L32)</f>
        <v>24959447</v>
      </c>
      <c r="M27" s="48">
        <f>SUM(M28:M32)</f>
        <v>14046581</v>
      </c>
    </row>
    <row r="28" spans="1:13" ht="12.75">
      <c r="A28" s="199" t="s">
        <v>227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>
        <v>6268591</v>
      </c>
      <c r="K28" s="7">
        <v>1720759</v>
      </c>
      <c r="L28" s="7">
        <v>6040919</v>
      </c>
      <c r="M28" s="7">
        <v>964796</v>
      </c>
    </row>
    <row r="29" spans="1:13" ht="12.75">
      <c r="A29" s="199" t="s">
        <v>155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4928213</v>
      </c>
      <c r="K29" s="7">
        <v>0</v>
      </c>
      <c r="L29" s="7">
        <v>6381544</v>
      </c>
      <c r="M29" s="7">
        <v>1498806</v>
      </c>
    </row>
    <row r="30" spans="1:13" ht="12.75">
      <c r="A30" s="199" t="s">
        <v>139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>
        <v>5117043</v>
      </c>
      <c r="K30" s="7">
        <v>0</v>
      </c>
      <c r="L30" s="7">
        <v>302980</v>
      </c>
      <c r="M30" s="7">
        <v>302980</v>
      </c>
    </row>
    <row r="31" spans="1:13" ht="12.75">
      <c r="A31" s="199" t="s">
        <v>223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>
        <v>0</v>
      </c>
      <c r="K31" s="7">
        <v>0</v>
      </c>
      <c r="L31" s="7"/>
      <c r="M31" s="7">
        <v>0</v>
      </c>
    </row>
    <row r="32" spans="1:13" ht="12.75">
      <c r="A32" s="199" t="s">
        <v>140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>
        <v>29663</v>
      </c>
      <c r="K32" s="7">
        <v>238589</v>
      </c>
      <c r="L32" s="7">
        <v>12234004</v>
      </c>
      <c r="M32" s="7">
        <v>11279999</v>
      </c>
    </row>
    <row r="33" spans="1:13" ht="12.75">
      <c r="A33" s="199" t="s">
        <v>214</v>
      </c>
      <c r="B33" s="200"/>
      <c r="C33" s="200"/>
      <c r="D33" s="200"/>
      <c r="E33" s="200"/>
      <c r="F33" s="200"/>
      <c r="G33" s="200"/>
      <c r="H33" s="201"/>
      <c r="I33" s="1">
        <v>137</v>
      </c>
      <c r="J33" s="48">
        <f>SUM(J34:J37)</f>
        <v>48918234</v>
      </c>
      <c r="K33" s="48">
        <f>SUM(K34:K37)</f>
        <v>15214569</v>
      </c>
      <c r="L33" s="48">
        <f>SUM(L34:L37)</f>
        <v>43659158</v>
      </c>
      <c r="M33" s="48">
        <f>SUM(M34:M37)</f>
        <v>5667143</v>
      </c>
    </row>
    <row r="34" spans="1:13" ht="12.75">
      <c r="A34" s="199" t="s">
        <v>66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>
        <v>256857</v>
      </c>
      <c r="K34" s="7">
        <v>97028</v>
      </c>
      <c r="L34" s="7">
        <v>70094</v>
      </c>
      <c r="M34" s="7">
        <v>0</v>
      </c>
    </row>
    <row r="35" spans="1:13" ht="12.75">
      <c r="A35" s="199" t="s">
        <v>65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46999850</v>
      </c>
      <c r="K35" s="7">
        <v>14653175</v>
      </c>
      <c r="L35" s="7">
        <v>37698095</v>
      </c>
      <c r="M35" s="7">
        <v>0</v>
      </c>
    </row>
    <row r="36" spans="1:13" ht="12.75">
      <c r="A36" s="199" t="s">
        <v>224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>
        <v>0</v>
      </c>
      <c r="K36" s="7">
        <v>0</v>
      </c>
      <c r="L36" s="7">
        <v>5561803</v>
      </c>
      <c r="M36" s="7">
        <v>5561803</v>
      </c>
    </row>
    <row r="37" spans="1:13" ht="12.75">
      <c r="A37" s="199" t="s">
        <v>67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>
        <v>1661527</v>
      </c>
      <c r="K37" s="7">
        <v>464366</v>
      </c>
      <c r="L37" s="7">
        <v>329166</v>
      </c>
      <c r="M37" s="7">
        <v>105340</v>
      </c>
    </row>
    <row r="38" spans="1:13" ht="12.75">
      <c r="A38" s="199" t="s">
        <v>195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9" t="s">
        <v>196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9" t="s">
        <v>225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9" t="s">
        <v>226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9" t="s">
        <v>215</v>
      </c>
      <c r="B42" s="200"/>
      <c r="C42" s="200"/>
      <c r="D42" s="200"/>
      <c r="E42" s="200"/>
      <c r="F42" s="200"/>
      <c r="G42" s="200"/>
      <c r="H42" s="201"/>
      <c r="I42" s="1">
        <v>146</v>
      </c>
      <c r="J42" s="48">
        <f>J7+J27+J38+J40</f>
        <v>266870704</v>
      </c>
      <c r="K42" s="48">
        <f>K7+K27+K38+K40</f>
        <v>63135411</v>
      </c>
      <c r="L42" s="48">
        <f>L7+L27+L38+L40</f>
        <v>293617194</v>
      </c>
      <c r="M42" s="48">
        <f>M7+M27+M38+M40</f>
        <v>96780801</v>
      </c>
    </row>
    <row r="43" spans="1:13" ht="12.75">
      <c r="A43" s="199" t="s">
        <v>216</v>
      </c>
      <c r="B43" s="200"/>
      <c r="C43" s="200"/>
      <c r="D43" s="200"/>
      <c r="E43" s="200"/>
      <c r="F43" s="200"/>
      <c r="G43" s="200"/>
      <c r="H43" s="201"/>
      <c r="I43" s="1">
        <v>147</v>
      </c>
      <c r="J43" s="48">
        <f>J10+J33+J39+J41</f>
        <v>789484687</v>
      </c>
      <c r="K43" s="48">
        <f>K10+K33+K39+K41</f>
        <v>540519889</v>
      </c>
      <c r="L43" s="48">
        <f>L10+L33+L39+L41</f>
        <v>334643342</v>
      </c>
      <c r="M43" s="48">
        <f>M10+M33+M39+M41</f>
        <v>125987940</v>
      </c>
    </row>
    <row r="44" spans="1:13" ht="12.75">
      <c r="A44" s="199" t="s">
        <v>236</v>
      </c>
      <c r="B44" s="200"/>
      <c r="C44" s="200"/>
      <c r="D44" s="200"/>
      <c r="E44" s="200"/>
      <c r="F44" s="200"/>
      <c r="G44" s="200"/>
      <c r="H44" s="201"/>
      <c r="I44" s="1">
        <v>148</v>
      </c>
      <c r="J44" s="48">
        <f>J42-J43</f>
        <v>-522613983</v>
      </c>
      <c r="K44" s="48">
        <f>K42-K43</f>
        <v>-477384478</v>
      </c>
      <c r="L44" s="48">
        <f>L42-L43</f>
        <v>-41026148</v>
      </c>
      <c r="M44" s="48">
        <f>M42-M43</f>
        <v>-29207139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48"/>
      <c r="K45" s="48">
        <f>IF(K42&gt;K43,K42-K43,0)</f>
        <v>0</v>
      </c>
      <c r="L45" s="48">
        <f>IF(L42&gt;L43,L42-L43,0)</f>
        <v>0</v>
      </c>
      <c r="M45" s="48">
        <f>IF(M42&gt;M43,M42-M43,0)</f>
        <v>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48">
        <f>IF(J43&gt;J42,J43-J42,0)</f>
        <v>522613983</v>
      </c>
      <c r="K46" s="48">
        <f>IF(K43&gt;K42,K43-K42,0)</f>
        <v>477384478</v>
      </c>
      <c r="L46" s="48">
        <f>IF(L43&gt;L42,L43-L42,0)</f>
        <v>41026148</v>
      </c>
      <c r="M46" s="48">
        <f>IF(M43&gt;M42,M43-M42,0)</f>
        <v>29207139</v>
      </c>
    </row>
    <row r="47" spans="1:13" ht="12.75">
      <c r="A47" s="199" t="s">
        <v>217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>
        <v>1806962</v>
      </c>
      <c r="K47" s="7">
        <v>587164</v>
      </c>
      <c r="L47" s="7">
        <v>0</v>
      </c>
      <c r="M47" s="7">
        <v>0</v>
      </c>
    </row>
    <row r="48" spans="1:13" ht="12.75">
      <c r="A48" s="199" t="s">
        <v>237</v>
      </c>
      <c r="B48" s="200"/>
      <c r="C48" s="200"/>
      <c r="D48" s="200"/>
      <c r="E48" s="200"/>
      <c r="F48" s="200"/>
      <c r="G48" s="200"/>
      <c r="H48" s="201"/>
      <c r="I48" s="1">
        <v>152</v>
      </c>
      <c r="J48" s="48">
        <f>J44-J47</f>
        <v>-524420945</v>
      </c>
      <c r="K48" s="48">
        <f>K44-K47</f>
        <v>-477971642</v>
      </c>
      <c r="L48" s="48">
        <f>L44-L47</f>
        <v>-41026148</v>
      </c>
      <c r="M48" s="48">
        <f>M44-M47</f>
        <v>-29207139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0</v>
      </c>
      <c r="M49" s="48">
        <f>IF(M48&gt;0,M48,0)</f>
        <v>0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55">
        <f>IF(J48&lt;0,-J48,0)</f>
        <v>524420945</v>
      </c>
      <c r="K50" s="55">
        <f>IF(K48&lt;0,-K48,0)</f>
        <v>477971642</v>
      </c>
      <c r="L50" s="55">
        <f>IF(L48&lt;0,-L48,0)</f>
        <v>41026148</v>
      </c>
      <c r="M50" s="55">
        <f>IF(M48&lt;0,-M48,0)</f>
        <v>29207139</v>
      </c>
    </row>
    <row r="51" spans="1:13" ht="12.75" customHeight="1">
      <c r="A51" s="210" t="s">
        <v>312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49"/>
      <c r="J52" s="49"/>
      <c r="K52" s="49"/>
      <c r="L52" s="49"/>
      <c r="M52" s="56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10" t="s">
        <v>189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204</v>
      </c>
      <c r="B56" s="215"/>
      <c r="C56" s="215"/>
      <c r="D56" s="215"/>
      <c r="E56" s="215"/>
      <c r="F56" s="215"/>
      <c r="G56" s="215"/>
      <c r="H56" s="229"/>
      <c r="I56" s="9">
        <v>157</v>
      </c>
      <c r="J56" s="6">
        <f>J48</f>
        <v>-524420945</v>
      </c>
      <c r="K56" s="6">
        <f>K48</f>
        <v>-477971642</v>
      </c>
      <c r="L56" s="6">
        <f>L48</f>
        <v>-41026148</v>
      </c>
      <c r="M56" s="6">
        <f>M48</f>
        <v>-29207139</v>
      </c>
    </row>
    <row r="57" spans="1:13" ht="12.75">
      <c r="A57" s="199" t="s">
        <v>221</v>
      </c>
      <c r="B57" s="200"/>
      <c r="C57" s="200"/>
      <c r="D57" s="200"/>
      <c r="E57" s="200"/>
      <c r="F57" s="200"/>
      <c r="G57" s="200"/>
      <c r="H57" s="201"/>
      <c r="I57" s="1">
        <v>158</v>
      </c>
      <c r="J57" s="48">
        <f>SUM(J58:J64)</f>
        <v>137711031</v>
      </c>
      <c r="K57" s="48">
        <f>SUM(K58:K64)</f>
        <v>137711031</v>
      </c>
      <c r="L57" s="48">
        <v>-26625793</v>
      </c>
      <c r="M57" s="48">
        <f>SUM(M58:M64)</f>
        <v>-26625793</v>
      </c>
    </row>
    <row r="58" spans="1:13" ht="12.75">
      <c r="A58" s="199" t="s">
        <v>228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9" t="s">
        <v>229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>
        <v>142195601</v>
      </c>
      <c r="K59" s="7">
        <v>142195601</v>
      </c>
      <c r="L59" s="7">
        <v>-24637370</v>
      </c>
      <c r="M59" s="7">
        <v>-24637370</v>
      </c>
    </row>
    <row r="60" spans="1:13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>
        <v>-4484570</v>
      </c>
      <c r="K60" s="7">
        <v>-4484570</v>
      </c>
      <c r="L60" s="7">
        <v>-1988423</v>
      </c>
      <c r="M60" s="7">
        <v>-1988423</v>
      </c>
    </row>
    <row r="61" spans="1:13" ht="12.75">
      <c r="A61" s="199" t="s">
        <v>230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9" t="s">
        <v>231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9" t="s">
        <v>232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9" t="s">
        <v>233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9" t="s">
        <v>222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>
        <v>28439120</v>
      </c>
      <c r="K65" s="7">
        <v>28439120</v>
      </c>
      <c r="L65" s="7">
        <v>-5325159</v>
      </c>
      <c r="M65" s="7">
        <v>-5325159</v>
      </c>
    </row>
    <row r="66" spans="1:13" ht="12.75">
      <c r="A66" s="199" t="s">
        <v>193</v>
      </c>
      <c r="B66" s="200"/>
      <c r="C66" s="200"/>
      <c r="D66" s="200"/>
      <c r="E66" s="200"/>
      <c r="F66" s="200"/>
      <c r="G66" s="200"/>
      <c r="H66" s="201"/>
      <c r="I66" s="1">
        <v>167</v>
      </c>
      <c r="J66" s="48">
        <f>J57-J65</f>
        <v>109271911</v>
      </c>
      <c r="K66" s="48">
        <f>K57-K65</f>
        <v>109271911</v>
      </c>
      <c r="L66" s="48">
        <f>L57-L65</f>
        <v>-21300634</v>
      </c>
      <c r="M66" s="48">
        <f>M57-M65</f>
        <v>-21300634</v>
      </c>
    </row>
    <row r="67" spans="1:13" ht="12.75">
      <c r="A67" s="199" t="s">
        <v>194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5">
        <f>J56+J66</f>
        <v>-415149034</v>
      </c>
      <c r="K67" s="55">
        <f>K56+K66</f>
        <v>-368699731</v>
      </c>
      <c r="L67" s="55">
        <f>L56+L66</f>
        <v>-62326782</v>
      </c>
      <c r="M67" s="55">
        <f>M56+M66</f>
        <v>-50507773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1:M1"/>
    <mergeCell ref="A8:H8"/>
    <mergeCell ref="A2:M2"/>
    <mergeCell ref="A3:M3"/>
    <mergeCell ref="J4:K4"/>
    <mergeCell ref="A6:H6"/>
    <mergeCell ref="L4:M4"/>
    <mergeCell ref="A5:H5"/>
    <mergeCell ref="A7:H7"/>
    <mergeCell ref="A4:H4"/>
    <mergeCell ref="A15:H15"/>
    <mergeCell ref="A14:H14"/>
    <mergeCell ref="A13:H13"/>
    <mergeCell ref="A9:H9"/>
    <mergeCell ref="A10:H10"/>
    <mergeCell ref="A11:H11"/>
    <mergeCell ref="A12:H12"/>
    <mergeCell ref="A20:H20"/>
    <mergeCell ref="A24:H24"/>
    <mergeCell ref="A23:H23"/>
    <mergeCell ref="A19:H19"/>
    <mergeCell ref="A42:H42"/>
    <mergeCell ref="A41:H41"/>
    <mergeCell ref="A44:H44"/>
    <mergeCell ref="A16:H16"/>
    <mergeCell ref="A18:H18"/>
    <mergeCell ref="A32:H32"/>
    <mergeCell ref="A26:H26"/>
    <mergeCell ref="A17:H17"/>
    <mergeCell ref="A30:H30"/>
    <mergeCell ref="A29:H29"/>
    <mergeCell ref="A21:H21"/>
    <mergeCell ref="A22:H22"/>
    <mergeCell ref="A25:H25"/>
    <mergeCell ref="A40:H40"/>
    <mergeCell ref="A35:H35"/>
    <mergeCell ref="A36:H36"/>
    <mergeCell ref="A43:H43"/>
    <mergeCell ref="A45:H45"/>
    <mergeCell ref="A49:H49"/>
    <mergeCell ref="A48:H48"/>
    <mergeCell ref="A47:H47"/>
    <mergeCell ref="A27:H27"/>
    <mergeCell ref="A28:H28"/>
    <mergeCell ref="A37:H37"/>
    <mergeCell ref="A39:H39"/>
    <mergeCell ref="A34:H34"/>
    <mergeCell ref="A33:H33"/>
    <mergeCell ref="A31:H31"/>
    <mergeCell ref="A38:H38"/>
    <mergeCell ref="A63:H63"/>
    <mergeCell ref="A62:H62"/>
    <mergeCell ref="A61:H61"/>
    <mergeCell ref="A60:H60"/>
    <mergeCell ref="A51:M51"/>
    <mergeCell ref="A50:H50"/>
    <mergeCell ref="A59:H59"/>
    <mergeCell ref="A58:H58"/>
    <mergeCell ref="A57:H57"/>
    <mergeCell ref="A56:H56"/>
    <mergeCell ref="A53:H53"/>
    <mergeCell ref="A54:H54"/>
    <mergeCell ref="A55:M55"/>
    <mergeCell ref="A64:H64"/>
    <mergeCell ref="A46:H46"/>
    <mergeCell ref="A71:H71"/>
    <mergeCell ref="A65:H65"/>
    <mergeCell ref="A66:H66"/>
    <mergeCell ref="A67:H67"/>
    <mergeCell ref="A68:M68"/>
    <mergeCell ref="A69:M69"/>
    <mergeCell ref="A70:H70"/>
    <mergeCell ref="A52:H52"/>
  </mergeCells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0">
      <selection activeCell="K44" sqref="K44"/>
    </sheetView>
  </sheetViews>
  <sheetFormatPr defaultColWidth="9.140625" defaultRowHeight="12.75"/>
  <cols>
    <col min="1" max="7" width="9.140625" style="47" customWidth="1"/>
    <col min="8" max="8" width="2.7109375" style="47" customWidth="1"/>
    <col min="9" max="9" width="9.140625" style="47" customWidth="1"/>
    <col min="10" max="10" width="11.421875" style="47" customWidth="1"/>
    <col min="11" max="11" width="12.57421875" style="47" customWidth="1"/>
    <col min="12" max="12" width="10.8515625" style="47" bestFit="1" customWidth="1"/>
    <col min="13" max="16384" width="9.140625" style="47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341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6" t="s">
        <v>336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0" t="s">
        <v>279</v>
      </c>
      <c r="J4" s="61" t="s">
        <v>319</v>
      </c>
      <c r="K4" s="61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2">
        <v>2</v>
      </c>
      <c r="J5" s="63" t="s">
        <v>283</v>
      </c>
      <c r="K5" s="63" t="s">
        <v>284</v>
      </c>
    </row>
    <row r="6" spans="1:11" ht="12.75">
      <c r="A6" s="210" t="s">
        <v>156</v>
      </c>
      <c r="B6" s="211"/>
      <c r="C6" s="211"/>
      <c r="D6" s="211"/>
      <c r="E6" s="211"/>
      <c r="F6" s="211"/>
      <c r="G6" s="211"/>
      <c r="H6" s="211"/>
      <c r="I6" s="261"/>
      <c r="J6" s="261"/>
      <c r="K6" s="262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7">
        <v>-522613984</v>
      </c>
      <c r="K7" s="7">
        <v>-41026148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7">
        <v>13600683</v>
      </c>
      <c r="K8" s="7">
        <v>11723958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7"/>
      <c r="K9" s="7"/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7">
        <v>97300904</v>
      </c>
      <c r="K10" s="7">
        <v>50491970</v>
      </c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133"/>
      <c r="K11" s="7">
        <v>2828837</v>
      </c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133">
        <v>427743872</v>
      </c>
      <c r="K12" s="7">
        <v>173792619</v>
      </c>
    </row>
    <row r="13" spans="1:11" ht="12.75">
      <c r="A13" s="199" t="s">
        <v>157</v>
      </c>
      <c r="B13" s="200"/>
      <c r="C13" s="200"/>
      <c r="D13" s="200"/>
      <c r="E13" s="200"/>
      <c r="F13" s="200"/>
      <c r="G13" s="200"/>
      <c r="H13" s="200"/>
      <c r="I13" s="1">
        <v>7</v>
      </c>
      <c r="J13" s="136">
        <v>16031475</v>
      </c>
      <c r="K13" s="128">
        <f>SUM(K7:K12)</f>
        <v>197811236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133">
        <v>66807230</v>
      </c>
      <c r="K14" s="7">
        <v>180247249</v>
      </c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133">
        <v>0</v>
      </c>
      <c r="K15" s="7"/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133">
        <v>0</v>
      </c>
      <c r="K16" s="7"/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133">
        <v>0</v>
      </c>
      <c r="K17" s="7"/>
    </row>
    <row r="18" spans="1:11" ht="12.75">
      <c r="A18" s="199" t="s">
        <v>158</v>
      </c>
      <c r="B18" s="200"/>
      <c r="C18" s="200"/>
      <c r="D18" s="200"/>
      <c r="E18" s="200"/>
      <c r="F18" s="200"/>
      <c r="G18" s="200"/>
      <c r="H18" s="200"/>
      <c r="I18" s="1">
        <v>12</v>
      </c>
      <c r="J18" s="136">
        <v>66807230</v>
      </c>
      <c r="K18" s="128">
        <f>SUM(K14:K17)</f>
        <v>180247249</v>
      </c>
    </row>
    <row r="19" spans="1:11" ht="12.75">
      <c r="A19" s="199" t="s">
        <v>36</v>
      </c>
      <c r="B19" s="200"/>
      <c r="C19" s="200"/>
      <c r="D19" s="200"/>
      <c r="E19" s="200"/>
      <c r="F19" s="200"/>
      <c r="G19" s="200"/>
      <c r="H19" s="200"/>
      <c r="I19" s="1">
        <v>13</v>
      </c>
      <c r="J19" s="136">
        <v>0</v>
      </c>
      <c r="K19" s="128">
        <f>K13-K18</f>
        <v>17563987</v>
      </c>
    </row>
    <row r="20" spans="1:11" ht="12.75">
      <c r="A20" s="199" t="s">
        <v>37</v>
      </c>
      <c r="B20" s="200"/>
      <c r="C20" s="200"/>
      <c r="D20" s="200"/>
      <c r="E20" s="200"/>
      <c r="F20" s="200"/>
      <c r="G20" s="200"/>
      <c r="H20" s="200"/>
      <c r="I20" s="1">
        <v>14</v>
      </c>
      <c r="J20" s="136">
        <v>50775755</v>
      </c>
      <c r="K20" s="128">
        <f>IF(K18&gt;K13,K18-K13,0)</f>
        <v>0</v>
      </c>
    </row>
    <row r="21" spans="1:11" ht="12.75">
      <c r="A21" s="210" t="s">
        <v>159</v>
      </c>
      <c r="B21" s="211"/>
      <c r="C21" s="211"/>
      <c r="D21" s="211"/>
      <c r="E21" s="211"/>
      <c r="F21" s="211"/>
      <c r="G21" s="211"/>
      <c r="H21" s="211"/>
      <c r="I21" s="261"/>
      <c r="J21" s="261"/>
      <c r="K21" s="262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133">
        <v>2242687</v>
      </c>
      <c r="K22" s="7">
        <v>570957</v>
      </c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133">
        <v>0</v>
      </c>
      <c r="K23" s="7">
        <v>2840209</v>
      </c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133">
        <v>0</v>
      </c>
      <c r="K24" s="7">
        <v>363742</v>
      </c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133">
        <v>0</v>
      </c>
      <c r="K25" s="7">
        <v>0</v>
      </c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133">
        <v>9051030</v>
      </c>
      <c r="K26" s="7">
        <v>5271448</v>
      </c>
    </row>
    <row r="27" spans="1:11" ht="12.75">
      <c r="A27" s="199" t="s">
        <v>168</v>
      </c>
      <c r="B27" s="200"/>
      <c r="C27" s="200"/>
      <c r="D27" s="200"/>
      <c r="E27" s="200"/>
      <c r="F27" s="200"/>
      <c r="G27" s="200"/>
      <c r="H27" s="200"/>
      <c r="I27" s="1">
        <v>20</v>
      </c>
      <c r="J27" s="136">
        <v>11293717</v>
      </c>
      <c r="K27" s="128">
        <f>SUM(K22:K26)</f>
        <v>9046356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133">
        <v>5137528</v>
      </c>
      <c r="K28" s="7">
        <v>1514127</v>
      </c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133">
        <v>66000</v>
      </c>
      <c r="K29" s="7">
        <v>8162661</v>
      </c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133">
        <v>19698187</v>
      </c>
      <c r="K30" s="7">
        <v>2820894</v>
      </c>
    </row>
    <row r="31" spans="1:11" ht="12.75">
      <c r="A31" s="199" t="s">
        <v>5</v>
      </c>
      <c r="B31" s="200"/>
      <c r="C31" s="200"/>
      <c r="D31" s="200"/>
      <c r="E31" s="200"/>
      <c r="F31" s="200"/>
      <c r="G31" s="200"/>
      <c r="H31" s="200"/>
      <c r="I31" s="1">
        <v>24</v>
      </c>
      <c r="J31" s="136">
        <v>24901715</v>
      </c>
      <c r="K31" s="128">
        <f>SUM(K28:K30)</f>
        <v>12497682</v>
      </c>
    </row>
    <row r="32" spans="1:11" ht="12.75">
      <c r="A32" s="199" t="s">
        <v>38</v>
      </c>
      <c r="B32" s="200"/>
      <c r="C32" s="200"/>
      <c r="D32" s="200"/>
      <c r="E32" s="200"/>
      <c r="F32" s="200"/>
      <c r="G32" s="200"/>
      <c r="H32" s="200"/>
      <c r="I32" s="1">
        <v>25</v>
      </c>
      <c r="J32" s="136">
        <v>0</v>
      </c>
      <c r="K32" s="128">
        <f>IF(K27&gt;K31,K27-K31,0)</f>
        <v>0</v>
      </c>
    </row>
    <row r="33" spans="1:11" ht="12.75">
      <c r="A33" s="199" t="s">
        <v>39</v>
      </c>
      <c r="B33" s="200"/>
      <c r="C33" s="200"/>
      <c r="D33" s="200"/>
      <c r="E33" s="200"/>
      <c r="F33" s="200"/>
      <c r="G33" s="200"/>
      <c r="H33" s="200"/>
      <c r="I33" s="1">
        <v>26</v>
      </c>
      <c r="J33" s="136">
        <v>13607998</v>
      </c>
      <c r="K33" s="128">
        <f>IF(K31&gt;K27,K31-K27,0)</f>
        <v>3451326</v>
      </c>
    </row>
    <row r="34" spans="1:11" ht="12.75">
      <c r="A34" s="210" t="s">
        <v>160</v>
      </c>
      <c r="B34" s="211"/>
      <c r="C34" s="211"/>
      <c r="D34" s="211"/>
      <c r="E34" s="211"/>
      <c r="F34" s="211"/>
      <c r="G34" s="211"/>
      <c r="H34" s="211"/>
      <c r="I34" s="261"/>
      <c r="J34" s="261"/>
      <c r="K34" s="262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133">
        <v>105925832</v>
      </c>
      <c r="K35" s="7">
        <v>0</v>
      </c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133">
        <v>37565098</v>
      </c>
      <c r="K36" s="7">
        <v>2106625</v>
      </c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133"/>
      <c r="K37" s="7">
        <v>0</v>
      </c>
    </row>
    <row r="38" spans="1:11" ht="12.75">
      <c r="A38" s="199" t="s">
        <v>68</v>
      </c>
      <c r="B38" s="200"/>
      <c r="C38" s="200"/>
      <c r="D38" s="200"/>
      <c r="E38" s="200"/>
      <c r="F38" s="200"/>
      <c r="G38" s="200"/>
      <c r="H38" s="200"/>
      <c r="I38" s="1">
        <v>30</v>
      </c>
      <c r="J38" s="136">
        <v>143490930</v>
      </c>
      <c r="K38" s="128">
        <f>SUM(K35:K37)</f>
        <v>2106625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133">
        <v>80159015</v>
      </c>
      <c r="K39" s="7">
        <v>12819383</v>
      </c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133">
        <v>0</v>
      </c>
      <c r="K40" s="7">
        <v>0</v>
      </c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133">
        <v>254710</v>
      </c>
      <c r="K41" s="7">
        <v>130473</v>
      </c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133">
        <v>0</v>
      </c>
      <c r="K42" s="7">
        <v>0</v>
      </c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133">
        <v>0</v>
      </c>
      <c r="K43" s="7">
        <v>0</v>
      </c>
    </row>
    <row r="44" spans="1:11" ht="12.75">
      <c r="A44" s="199" t="s">
        <v>69</v>
      </c>
      <c r="B44" s="200"/>
      <c r="C44" s="200"/>
      <c r="D44" s="200"/>
      <c r="E44" s="200"/>
      <c r="F44" s="200"/>
      <c r="G44" s="200"/>
      <c r="H44" s="200"/>
      <c r="I44" s="1">
        <v>36</v>
      </c>
      <c r="J44" s="136">
        <v>80413725</v>
      </c>
      <c r="K44" s="128">
        <f>SUM(K39:K43)</f>
        <v>12949856</v>
      </c>
    </row>
    <row r="45" spans="1:11" ht="12.75">
      <c r="A45" s="199" t="s">
        <v>17</v>
      </c>
      <c r="B45" s="200"/>
      <c r="C45" s="200"/>
      <c r="D45" s="200"/>
      <c r="E45" s="200"/>
      <c r="F45" s="200"/>
      <c r="G45" s="200"/>
      <c r="H45" s="200"/>
      <c r="I45" s="1">
        <v>37</v>
      </c>
      <c r="J45" s="136">
        <v>63077205</v>
      </c>
      <c r="K45" s="128">
        <f>IF(K38&gt;K44,K38-K44,0)</f>
        <v>0</v>
      </c>
    </row>
    <row r="46" spans="1:11" ht="12.75">
      <c r="A46" s="199" t="s">
        <v>18</v>
      </c>
      <c r="B46" s="200"/>
      <c r="C46" s="200"/>
      <c r="D46" s="200"/>
      <c r="E46" s="200"/>
      <c r="F46" s="200"/>
      <c r="G46" s="200"/>
      <c r="H46" s="200"/>
      <c r="I46" s="1">
        <v>38</v>
      </c>
      <c r="J46" s="136">
        <v>0</v>
      </c>
      <c r="K46" s="128">
        <f>IF(K44&gt;K38,K44-K38,0)</f>
        <v>10843231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134">
        <v>0</v>
      </c>
      <c r="K47" s="48">
        <f>IF(K19-K20+K32-K33+K45-K46&gt;0,K19-K20+K32-K33+K45-K46,0)</f>
        <v>3269430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134">
        <v>1306548</v>
      </c>
      <c r="K48" s="48">
        <f>IF(K20-K19+K33-K32+K46-K45&gt;0,K20-K19+K33-K32+K46-K45,0)</f>
        <v>0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133">
        <v>2119226</v>
      </c>
      <c r="K49" s="7">
        <v>812678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133"/>
      <c r="K50" s="7">
        <v>3269430</v>
      </c>
    </row>
    <row r="51" spans="1:12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133">
        <v>1306548</v>
      </c>
      <c r="K51" s="7"/>
      <c r="L51" s="125"/>
    </row>
    <row r="52" spans="1:11" ht="12.75">
      <c r="A52" s="218" t="s">
        <v>177</v>
      </c>
      <c r="B52" s="219"/>
      <c r="C52" s="219"/>
      <c r="D52" s="219"/>
      <c r="E52" s="219"/>
      <c r="F52" s="219"/>
      <c r="G52" s="219"/>
      <c r="H52" s="219"/>
      <c r="I52" s="4">
        <v>44</v>
      </c>
      <c r="J52" s="135">
        <v>812678</v>
      </c>
      <c r="K52" s="55">
        <f>K49+K50-K51</f>
        <v>4082108</v>
      </c>
    </row>
  </sheetData>
  <sheetProtection/>
  <mergeCells count="52">
    <mergeCell ref="A24:H24"/>
    <mergeCell ref="A3:K3"/>
    <mergeCell ref="A5:H5"/>
    <mergeCell ref="A6:K6"/>
    <mergeCell ref="A7:H7"/>
    <mergeCell ref="A8:H8"/>
    <mergeCell ref="A13:H13"/>
    <mergeCell ref="A11:H11"/>
    <mergeCell ref="A12:H12"/>
    <mergeCell ref="A20:H20"/>
    <mergeCell ref="A14:H14"/>
    <mergeCell ref="A15:H15"/>
    <mergeCell ref="A17:H17"/>
    <mergeCell ref="A23:H23"/>
    <mergeCell ref="A22:H22"/>
    <mergeCell ref="A18:H18"/>
    <mergeCell ref="A21:K21"/>
    <mergeCell ref="A19:H19"/>
    <mergeCell ref="A16:H16"/>
    <mergeCell ref="A1:K1"/>
    <mergeCell ref="A2:K2"/>
    <mergeCell ref="A4:H4"/>
    <mergeCell ref="A10:H10"/>
    <mergeCell ref="A9:H9"/>
    <mergeCell ref="A28:H28"/>
    <mergeCell ref="A29:H29"/>
    <mergeCell ref="A25:H25"/>
    <mergeCell ref="A26:H26"/>
    <mergeCell ref="A27:H27"/>
    <mergeCell ref="A44:H44"/>
    <mergeCell ref="A43:H43"/>
    <mergeCell ref="A34:K34"/>
    <mergeCell ref="A39:H39"/>
    <mergeCell ref="A42:H42"/>
    <mergeCell ref="A41:H41"/>
    <mergeCell ref="A40:H40"/>
    <mergeCell ref="A35:H35"/>
    <mergeCell ref="A37:H37"/>
    <mergeCell ref="A36:H36"/>
    <mergeCell ref="A30:H30"/>
    <mergeCell ref="A38:H38"/>
    <mergeCell ref="A33:H33"/>
    <mergeCell ref="A31:H31"/>
    <mergeCell ref="A32:H3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22:K26 J35:K37 J49:K51 J28:K30 J14:K1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1:K33 J52:K52 J27:K27 J18:K20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0" t="s">
        <v>279</v>
      </c>
      <c r="J4" s="61" t="s">
        <v>319</v>
      </c>
      <c r="K4" s="61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6">
        <v>2</v>
      </c>
      <c r="J5" s="67" t="s">
        <v>283</v>
      </c>
      <c r="K5" s="67" t="s">
        <v>284</v>
      </c>
    </row>
    <row r="6" spans="1:11" ht="12.75">
      <c r="A6" s="210" t="s">
        <v>156</v>
      </c>
      <c r="B6" s="211"/>
      <c r="C6" s="211"/>
      <c r="D6" s="211"/>
      <c r="E6" s="211"/>
      <c r="F6" s="211"/>
      <c r="G6" s="211"/>
      <c r="H6" s="211"/>
      <c r="I6" s="261"/>
      <c r="J6" s="261"/>
      <c r="K6" s="262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199" t="s">
        <v>198</v>
      </c>
      <c r="B12" s="200"/>
      <c r="C12" s="200"/>
      <c r="D12" s="200"/>
      <c r="E12" s="200"/>
      <c r="F12" s="200"/>
      <c r="G12" s="200"/>
      <c r="H12" s="200"/>
      <c r="I12" s="1">
        <v>6</v>
      </c>
      <c r="J12" s="58">
        <f>SUM(J7:J11)</f>
        <v>0</v>
      </c>
      <c r="K12" s="48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199" t="s">
        <v>47</v>
      </c>
      <c r="B19" s="200"/>
      <c r="C19" s="200"/>
      <c r="D19" s="200"/>
      <c r="E19" s="200"/>
      <c r="F19" s="200"/>
      <c r="G19" s="200"/>
      <c r="H19" s="200"/>
      <c r="I19" s="1">
        <v>13</v>
      </c>
      <c r="J19" s="58">
        <f>SUM(J13:J18)</f>
        <v>0</v>
      </c>
      <c r="K19" s="48">
        <f>SUM(K13:K18)</f>
        <v>0</v>
      </c>
    </row>
    <row r="20" spans="1:11" ht="12.75">
      <c r="A20" s="199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ht="12.75">
      <c r="A21" s="226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ht="12.75">
      <c r="A22" s="210" t="s">
        <v>159</v>
      </c>
      <c r="B22" s="211"/>
      <c r="C22" s="211"/>
      <c r="D22" s="211"/>
      <c r="E22" s="211"/>
      <c r="F22" s="211"/>
      <c r="G22" s="211"/>
      <c r="H22" s="211"/>
      <c r="I22" s="261"/>
      <c r="J22" s="261"/>
      <c r="K22" s="262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321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199" t="s">
        <v>114</v>
      </c>
      <c r="B28" s="200"/>
      <c r="C28" s="200"/>
      <c r="D28" s="200"/>
      <c r="E28" s="200"/>
      <c r="F28" s="200"/>
      <c r="G28" s="200"/>
      <c r="H28" s="200"/>
      <c r="I28" s="1">
        <v>21</v>
      </c>
      <c r="J28" s="58">
        <f>SUM(J23:J27)</f>
        <v>0</v>
      </c>
      <c r="K28" s="48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199" t="s">
        <v>48</v>
      </c>
      <c r="B32" s="200"/>
      <c r="C32" s="200"/>
      <c r="D32" s="200"/>
      <c r="E32" s="200"/>
      <c r="F32" s="200"/>
      <c r="G32" s="200"/>
      <c r="H32" s="200"/>
      <c r="I32" s="1">
        <v>25</v>
      </c>
      <c r="J32" s="58">
        <f>SUM(J29:J31)</f>
        <v>0</v>
      </c>
      <c r="K32" s="48">
        <f>SUM(K29:K31)</f>
        <v>0</v>
      </c>
    </row>
    <row r="33" spans="1:11" ht="12.75">
      <c r="A33" s="199" t="s">
        <v>110</v>
      </c>
      <c r="B33" s="200"/>
      <c r="C33" s="200"/>
      <c r="D33" s="200"/>
      <c r="E33" s="200"/>
      <c r="F33" s="200"/>
      <c r="G33" s="200"/>
      <c r="H33" s="200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ht="12.75">
      <c r="A34" s="199" t="s">
        <v>111</v>
      </c>
      <c r="B34" s="200"/>
      <c r="C34" s="200"/>
      <c r="D34" s="200"/>
      <c r="E34" s="200"/>
      <c r="F34" s="200"/>
      <c r="G34" s="200"/>
      <c r="H34" s="200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ht="12.75">
      <c r="A35" s="210" t="s">
        <v>160</v>
      </c>
      <c r="B35" s="211"/>
      <c r="C35" s="211"/>
      <c r="D35" s="211"/>
      <c r="E35" s="211"/>
      <c r="F35" s="211"/>
      <c r="G35" s="211"/>
      <c r="H35" s="211"/>
      <c r="I35" s="261">
        <v>0</v>
      </c>
      <c r="J35" s="261"/>
      <c r="K35" s="262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199" t="s">
        <v>49</v>
      </c>
      <c r="B39" s="200"/>
      <c r="C39" s="200"/>
      <c r="D39" s="200"/>
      <c r="E39" s="200"/>
      <c r="F39" s="200"/>
      <c r="G39" s="200"/>
      <c r="H39" s="200"/>
      <c r="I39" s="1">
        <v>31</v>
      </c>
      <c r="J39" s="58">
        <f>SUM(J36:J38)</f>
        <v>0</v>
      </c>
      <c r="K39" s="48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199" t="s">
        <v>148</v>
      </c>
      <c r="B45" s="200"/>
      <c r="C45" s="200"/>
      <c r="D45" s="200"/>
      <c r="E45" s="200"/>
      <c r="F45" s="200"/>
      <c r="G45" s="200"/>
      <c r="H45" s="200"/>
      <c r="I45" s="1">
        <v>37</v>
      </c>
      <c r="J45" s="58">
        <f>SUM(J40:J44)</f>
        <v>0</v>
      </c>
      <c r="K45" s="48">
        <f>SUM(K40:K44)</f>
        <v>0</v>
      </c>
    </row>
    <row r="46" spans="1:11" ht="12.75">
      <c r="A46" s="199" t="s">
        <v>162</v>
      </c>
      <c r="B46" s="200"/>
      <c r="C46" s="200"/>
      <c r="D46" s="200"/>
      <c r="E46" s="200"/>
      <c r="F46" s="200"/>
      <c r="G46" s="200"/>
      <c r="H46" s="200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ht="12.75">
      <c r="A47" s="199" t="s">
        <v>163</v>
      </c>
      <c r="B47" s="200"/>
      <c r="C47" s="200"/>
      <c r="D47" s="200"/>
      <c r="E47" s="200"/>
      <c r="F47" s="200"/>
      <c r="G47" s="200"/>
      <c r="H47" s="200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ht="12.75">
      <c r="A48" s="199" t="s">
        <v>149</v>
      </c>
      <c r="B48" s="200"/>
      <c r="C48" s="200"/>
      <c r="D48" s="200"/>
      <c r="E48" s="200"/>
      <c r="F48" s="200"/>
      <c r="G48" s="200"/>
      <c r="H48" s="200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199" t="s">
        <v>15</v>
      </c>
      <c r="B49" s="200"/>
      <c r="C49" s="200"/>
      <c r="D49" s="200"/>
      <c r="E49" s="200"/>
      <c r="F49" s="200"/>
      <c r="G49" s="200"/>
      <c r="H49" s="200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199" t="s">
        <v>161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/>
      <c r="K50" s="7"/>
    </row>
    <row r="51" spans="1:11" ht="12.75">
      <c r="A51" s="199" t="s">
        <v>175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/>
      <c r="K51" s="7"/>
    </row>
    <row r="52" spans="1:11" ht="12.75">
      <c r="A52" s="199" t="s">
        <v>176</v>
      </c>
      <c r="B52" s="200"/>
      <c r="C52" s="200"/>
      <c r="D52" s="200"/>
      <c r="E52" s="200"/>
      <c r="F52" s="200"/>
      <c r="G52" s="200"/>
      <c r="H52" s="200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59">
        <f>J50+J51-J52</f>
        <v>0</v>
      </c>
      <c r="K53" s="55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1:K1"/>
    <mergeCell ref="A2:K2"/>
    <mergeCell ref="A4:H4"/>
    <mergeCell ref="A10:H10"/>
    <mergeCell ref="A9:H9"/>
    <mergeCell ref="A3:K3"/>
    <mergeCell ref="A5:H5"/>
    <mergeCell ref="A6:K6"/>
    <mergeCell ref="A7:H7"/>
    <mergeCell ref="A8:H8"/>
    <mergeCell ref="A12:H12"/>
    <mergeCell ref="A20:H20"/>
    <mergeCell ref="A16:H16"/>
    <mergeCell ref="A18:H18"/>
    <mergeCell ref="A17:H17"/>
    <mergeCell ref="A19:H19"/>
    <mergeCell ref="A26:H26"/>
    <mergeCell ref="A21:H21"/>
    <mergeCell ref="A33:H33"/>
    <mergeCell ref="A15:H15"/>
    <mergeCell ref="A11:H11"/>
    <mergeCell ref="A34:H34"/>
    <mergeCell ref="A28:H28"/>
    <mergeCell ref="A23:H23"/>
    <mergeCell ref="A13:H13"/>
    <mergeCell ref="A22:K22"/>
    <mergeCell ref="A14:H14"/>
    <mergeCell ref="A25:H25"/>
    <mergeCell ref="A27:H27"/>
    <mergeCell ref="A24:H24"/>
    <mergeCell ref="A45:H45"/>
    <mergeCell ref="A37:H37"/>
    <mergeCell ref="A36:H36"/>
    <mergeCell ref="A43:H43"/>
    <mergeCell ref="A38:H38"/>
    <mergeCell ref="A39:H39"/>
    <mergeCell ref="A46:H46"/>
    <mergeCell ref="A29:H29"/>
    <mergeCell ref="A31:H31"/>
    <mergeCell ref="A44:H44"/>
    <mergeCell ref="A42:H42"/>
    <mergeCell ref="A35:K35"/>
    <mergeCell ref="A41:H41"/>
    <mergeCell ref="A40:H40"/>
    <mergeCell ref="A32:H32"/>
    <mergeCell ref="A30:H30"/>
    <mergeCell ref="A47:H47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0" width="9.57421875" style="70" bestFit="1" customWidth="1"/>
    <col min="11" max="11" width="10.140625" style="70" bestFit="1" customWidth="1"/>
    <col min="12" max="16384" width="9.140625" style="70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69"/>
    </row>
    <row r="2" spans="1:12" ht="15.75">
      <c r="A2" s="38"/>
      <c r="B2" s="68"/>
      <c r="C2" s="293" t="s">
        <v>282</v>
      </c>
      <c r="D2" s="293"/>
      <c r="E2" s="71">
        <v>41275</v>
      </c>
      <c r="F2" s="39" t="s">
        <v>250</v>
      </c>
      <c r="G2" s="294">
        <v>41639</v>
      </c>
      <c r="H2" s="295"/>
      <c r="I2" s="68"/>
      <c r="J2" s="68"/>
      <c r="K2" s="68"/>
      <c r="L2" s="72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74" t="s">
        <v>305</v>
      </c>
      <c r="J3" s="75" t="s">
        <v>150</v>
      </c>
      <c r="K3" s="75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77">
        <v>2</v>
      </c>
      <c r="J4" s="76" t="s">
        <v>283</v>
      </c>
      <c r="K4" s="76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0">
        <v>1</v>
      </c>
      <c r="J5" s="41">
        <v>105668000</v>
      </c>
      <c r="K5" s="41">
        <v>105668000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0">
        <v>2</v>
      </c>
      <c r="J6" s="127">
        <v>52011040</v>
      </c>
      <c r="K6" s="127"/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0">
        <v>3</v>
      </c>
      <c r="J7" s="127">
        <v>8068491</v>
      </c>
      <c r="K7" s="127">
        <v>23505600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0">
        <v>4</v>
      </c>
      <c r="J8" s="127">
        <v>305182937</v>
      </c>
      <c r="K8" s="127">
        <v>-158759775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0">
        <v>5</v>
      </c>
      <c r="J9" s="127">
        <v>-524420945</v>
      </c>
      <c r="K9" s="127">
        <v>-41026148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0">
        <v>6</v>
      </c>
      <c r="J10" s="127">
        <f>161382667-1988423</f>
        <v>159394244</v>
      </c>
      <c r="K10" s="127">
        <v>139684348</v>
      </c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0">
        <v>7</v>
      </c>
      <c r="J11" s="127">
        <v>0</v>
      </c>
      <c r="K11" s="127">
        <v>0</v>
      </c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0">
        <v>8</v>
      </c>
      <c r="J12" s="127">
        <v>1988423</v>
      </c>
      <c r="K12" s="127">
        <v>0</v>
      </c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0">
        <v>9</v>
      </c>
      <c r="J13" s="127">
        <v>0</v>
      </c>
      <c r="K13" s="127"/>
    </row>
    <row r="14" spans="1:11" ht="12.75">
      <c r="A14" s="289" t="s">
        <v>294</v>
      </c>
      <c r="B14" s="290"/>
      <c r="C14" s="290"/>
      <c r="D14" s="290"/>
      <c r="E14" s="290"/>
      <c r="F14" s="290"/>
      <c r="G14" s="290"/>
      <c r="H14" s="290"/>
      <c r="I14" s="40">
        <v>10</v>
      </c>
      <c r="J14" s="128">
        <f>SUM(J5:J13)</f>
        <v>107892190</v>
      </c>
      <c r="K14" s="128">
        <f>SUM(K5:K13)</f>
        <v>69072025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0">
        <v>11</v>
      </c>
      <c r="J15" s="127"/>
      <c r="K15" s="127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0">
        <v>12</v>
      </c>
      <c r="J16" s="127"/>
      <c r="K16" s="127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0">
        <v>13</v>
      </c>
      <c r="J17" s="127"/>
      <c r="K17" s="127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0">
        <v>14</v>
      </c>
      <c r="J18" s="127"/>
      <c r="K18" s="127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0">
        <v>15</v>
      </c>
      <c r="J19" s="127"/>
      <c r="K19" s="127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0">
        <v>16</v>
      </c>
      <c r="J20" s="127"/>
      <c r="K20" s="127"/>
    </row>
    <row r="21" spans="1:11" ht="12.75">
      <c r="A21" s="289" t="s">
        <v>301</v>
      </c>
      <c r="B21" s="290"/>
      <c r="C21" s="290"/>
      <c r="D21" s="290"/>
      <c r="E21" s="290"/>
      <c r="F21" s="290"/>
      <c r="G21" s="290"/>
      <c r="H21" s="290"/>
      <c r="I21" s="40">
        <v>17</v>
      </c>
      <c r="J21" s="132">
        <f>SUM(J15:J20)</f>
        <v>0</v>
      </c>
      <c r="K21" s="132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2">
        <v>18</v>
      </c>
      <c r="J23" s="41"/>
      <c r="K23" s="41"/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3">
        <v>19</v>
      </c>
      <c r="J24" s="73"/>
      <c r="K24" s="73"/>
    </row>
    <row r="25" spans="1:11" ht="30" customHeight="1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32" sqref="M32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2014-02-17T13:13:38Z</cp:lastPrinted>
  <dcterms:created xsi:type="dcterms:W3CDTF">2008-10-17T11:51:54Z</dcterms:created>
  <dcterms:modified xsi:type="dcterms:W3CDTF">2014-02-17T16:24:56Z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